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REALIZOVANÉ PROJEKTY\2023\ČESKÝ BROD\ZATEPLENÍ STŘECHY NEMOCNICE ČB\"/>
    </mc:Choice>
  </mc:AlternateContent>
  <xr:revisionPtr revIDLastSave="0" documentId="8_{E660ECC7-9E57-43AB-8E86-F0CE7CF3F3DA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211" i="12"/>
  <c r="AC211" i="12"/>
  <c r="AD211" i="12"/>
  <c r="BA192" i="12"/>
  <c r="BA115" i="12"/>
  <c r="BA85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I11" i="12"/>
  <c r="K11" i="12"/>
  <c r="M11" i="12"/>
  <c r="O11" i="12"/>
  <c r="Q11" i="12"/>
  <c r="U11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3" i="12"/>
  <c r="G22" i="12" s="1"/>
  <c r="I23" i="12"/>
  <c r="I22" i="12" s="1"/>
  <c r="K23" i="12"/>
  <c r="O23" i="12"/>
  <c r="O22" i="12" s="1"/>
  <c r="Q23" i="12"/>
  <c r="Q22" i="12" s="1"/>
  <c r="U23" i="12"/>
  <c r="G30" i="12"/>
  <c r="M30" i="12" s="1"/>
  <c r="I30" i="12"/>
  <c r="K30" i="12"/>
  <c r="K22" i="12" s="1"/>
  <c r="O30" i="12"/>
  <c r="Q30" i="12"/>
  <c r="U30" i="12"/>
  <c r="U22" i="12" s="1"/>
  <c r="G34" i="12"/>
  <c r="I34" i="12"/>
  <c r="K34" i="12"/>
  <c r="M34" i="12"/>
  <c r="O34" i="12"/>
  <c r="Q34" i="12"/>
  <c r="U34" i="12"/>
  <c r="G39" i="12"/>
  <c r="G38" i="12" s="1"/>
  <c r="I39" i="12"/>
  <c r="I38" i="12" s="1"/>
  <c r="K39" i="12"/>
  <c r="O39" i="12"/>
  <c r="O38" i="12" s="1"/>
  <c r="Q39" i="12"/>
  <c r="Q38" i="12" s="1"/>
  <c r="U39" i="12"/>
  <c r="G41" i="12"/>
  <c r="M41" i="12" s="1"/>
  <c r="I41" i="12"/>
  <c r="K41" i="12"/>
  <c r="K38" i="12" s="1"/>
  <c r="O41" i="12"/>
  <c r="Q41" i="12"/>
  <c r="U41" i="12"/>
  <c r="U38" i="12" s="1"/>
  <c r="G42" i="12"/>
  <c r="I42" i="12"/>
  <c r="K42" i="12"/>
  <c r="M42" i="12"/>
  <c r="O42" i="12"/>
  <c r="Q42" i="12"/>
  <c r="U42" i="12"/>
  <c r="G44" i="12"/>
  <c r="G43" i="12" s="1"/>
  <c r="I44" i="12"/>
  <c r="I43" i="12" s="1"/>
  <c r="K44" i="12"/>
  <c r="O44" i="12"/>
  <c r="O43" i="12" s="1"/>
  <c r="Q44" i="12"/>
  <c r="Q43" i="12" s="1"/>
  <c r="U44" i="12"/>
  <c r="G47" i="12"/>
  <c r="M47" i="12" s="1"/>
  <c r="I47" i="12"/>
  <c r="K47" i="12"/>
  <c r="K43" i="12" s="1"/>
  <c r="O47" i="12"/>
  <c r="Q47" i="12"/>
  <c r="U47" i="12"/>
  <c r="U43" i="12" s="1"/>
  <c r="G48" i="12"/>
  <c r="I48" i="12"/>
  <c r="K48" i="12"/>
  <c r="M48" i="12"/>
  <c r="O48" i="12"/>
  <c r="Q48" i="12"/>
  <c r="U48" i="12"/>
  <c r="G51" i="12"/>
  <c r="I51" i="12"/>
  <c r="K51" i="12"/>
  <c r="M51" i="12"/>
  <c r="O51" i="12"/>
  <c r="Q51" i="12"/>
  <c r="U51" i="12"/>
  <c r="G55" i="12"/>
  <c r="O55" i="12"/>
  <c r="G56" i="12"/>
  <c r="M56" i="12" s="1"/>
  <c r="M55" i="12" s="1"/>
  <c r="I56" i="12"/>
  <c r="I55" i="12" s="1"/>
  <c r="K56" i="12"/>
  <c r="K55" i="12" s="1"/>
  <c r="O56" i="12"/>
  <c r="Q56" i="12"/>
  <c r="Q55" i="12" s="1"/>
  <c r="U56" i="12"/>
  <c r="U55" i="12" s="1"/>
  <c r="G59" i="12"/>
  <c r="I59" i="12"/>
  <c r="K59" i="12"/>
  <c r="M59" i="12"/>
  <c r="O59" i="12"/>
  <c r="Q59" i="12"/>
  <c r="U59" i="12"/>
  <c r="G63" i="12"/>
  <c r="G62" i="12" s="1"/>
  <c r="I63" i="12"/>
  <c r="I62" i="12" s="1"/>
  <c r="K63" i="12"/>
  <c r="O63" i="12"/>
  <c r="O62" i="12" s="1"/>
  <c r="Q63" i="12"/>
  <c r="Q62" i="12" s="1"/>
  <c r="U63" i="12"/>
  <c r="G65" i="12"/>
  <c r="M65" i="12" s="1"/>
  <c r="I65" i="12"/>
  <c r="K65" i="12"/>
  <c r="K62" i="12" s="1"/>
  <c r="O65" i="12"/>
  <c r="Q65" i="12"/>
  <c r="U65" i="12"/>
  <c r="U62" i="12" s="1"/>
  <c r="G67" i="12"/>
  <c r="I67" i="12"/>
  <c r="K67" i="12"/>
  <c r="M67" i="12"/>
  <c r="O67" i="12"/>
  <c r="Q67" i="12"/>
  <c r="U67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4" i="12"/>
  <c r="I74" i="12"/>
  <c r="K74" i="12"/>
  <c r="M74" i="12"/>
  <c r="O74" i="12"/>
  <c r="Q74" i="12"/>
  <c r="U74" i="12"/>
  <c r="G76" i="12"/>
  <c r="I76" i="12"/>
  <c r="K76" i="12"/>
  <c r="M76" i="12"/>
  <c r="O76" i="12"/>
  <c r="Q76" i="12"/>
  <c r="U76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I83" i="12"/>
  <c r="K83" i="12"/>
  <c r="Q83" i="12"/>
  <c r="U83" i="12"/>
  <c r="G84" i="12"/>
  <c r="G83" i="12" s="1"/>
  <c r="I84" i="12"/>
  <c r="K84" i="12"/>
  <c r="M84" i="12"/>
  <c r="M83" i="12" s="1"/>
  <c r="O84" i="12"/>
  <c r="O83" i="12" s="1"/>
  <c r="Q84" i="12"/>
  <c r="U84" i="12"/>
  <c r="G87" i="12"/>
  <c r="O87" i="12"/>
  <c r="G88" i="12"/>
  <c r="M88" i="12" s="1"/>
  <c r="M87" i="12" s="1"/>
  <c r="I88" i="12"/>
  <c r="I87" i="12" s="1"/>
  <c r="K88" i="12"/>
  <c r="K87" i="12" s="1"/>
  <c r="O88" i="12"/>
  <c r="Q88" i="12"/>
  <c r="Q87" i="12" s="1"/>
  <c r="U88" i="12"/>
  <c r="U87" i="12" s="1"/>
  <c r="G97" i="12"/>
  <c r="G96" i="12" s="1"/>
  <c r="I97" i="12"/>
  <c r="K97" i="12"/>
  <c r="M97" i="12"/>
  <c r="O97" i="12"/>
  <c r="O96" i="12" s="1"/>
  <c r="Q97" i="12"/>
  <c r="U97" i="12"/>
  <c r="G100" i="12"/>
  <c r="M100" i="12" s="1"/>
  <c r="I100" i="12"/>
  <c r="I96" i="12" s="1"/>
  <c r="K100" i="12"/>
  <c r="O100" i="12"/>
  <c r="Q100" i="12"/>
  <c r="Q96" i="12" s="1"/>
  <c r="U100" i="12"/>
  <c r="G104" i="12"/>
  <c r="M104" i="12" s="1"/>
  <c r="I104" i="12"/>
  <c r="K104" i="12"/>
  <c r="O104" i="12"/>
  <c r="Q104" i="12"/>
  <c r="U104" i="12"/>
  <c r="G109" i="12"/>
  <c r="I109" i="12"/>
  <c r="K109" i="12"/>
  <c r="K96" i="12" s="1"/>
  <c r="M109" i="12"/>
  <c r="O109" i="12"/>
  <c r="Q109" i="12"/>
  <c r="U109" i="12"/>
  <c r="U96" i="12" s="1"/>
  <c r="G111" i="12"/>
  <c r="I111" i="12"/>
  <c r="K111" i="12"/>
  <c r="M111" i="12"/>
  <c r="O111" i="12"/>
  <c r="Q111" i="12"/>
  <c r="U111" i="12"/>
  <c r="G114" i="12"/>
  <c r="M114" i="12" s="1"/>
  <c r="I114" i="12"/>
  <c r="K114" i="12"/>
  <c r="O114" i="12"/>
  <c r="Q114" i="12"/>
  <c r="U114" i="12"/>
  <c r="G118" i="12"/>
  <c r="M118" i="12" s="1"/>
  <c r="I118" i="12"/>
  <c r="K118" i="12"/>
  <c r="O118" i="12"/>
  <c r="Q118" i="12"/>
  <c r="U118" i="12"/>
  <c r="G119" i="12"/>
  <c r="I119" i="12"/>
  <c r="K119" i="12"/>
  <c r="M119" i="12"/>
  <c r="O119" i="12"/>
  <c r="Q119" i="12"/>
  <c r="U119" i="12"/>
  <c r="G123" i="12"/>
  <c r="I123" i="12"/>
  <c r="K123" i="12"/>
  <c r="M123" i="12"/>
  <c r="O123" i="12"/>
  <c r="Q123" i="12"/>
  <c r="U123" i="12"/>
  <c r="G125" i="12"/>
  <c r="G126" i="12"/>
  <c r="M126" i="12" s="1"/>
  <c r="I126" i="12"/>
  <c r="I125" i="12" s="1"/>
  <c r="K126" i="12"/>
  <c r="K125" i="12" s="1"/>
  <c r="O126" i="12"/>
  <c r="Q126" i="12"/>
  <c r="Q125" i="12" s="1"/>
  <c r="U126" i="12"/>
  <c r="U125" i="12" s="1"/>
  <c r="G129" i="12"/>
  <c r="I129" i="12"/>
  <c r="K129" i="12"/>
  <c r="M129" i="12"/>
  <c r="O129" i="12"/>
  <c r="Q129" i="12"/>
  <c r="U129" i="12"/>
  <c r="G132" i="12"/>
  <c r="I132" i="12"/>
  <c r="K132" i="12"/>
  <c r="M132" i="12"/>
  <c r="O132" i="12"/>
  <c r="Q132" i="12"/>
  <c r="U132" i="12"/>
  <c r="G141" i="12"/>
  <c r="M141" i="12" s="1"/>
  <c r="I141" i="12"/>
  <c r="K141" i="12"/>
  <c r="O141" i="12"/>
  <c r="O125" i="12" s="1"/>
  <c r="Q141" i="12"/>
  <c r="U141" i="12"/>
  <c r="G144" i="12"/>
  <c r="M144" i="12" s="1"/>
  <c r="I144" i="12"/>
  <c r="K144" i="12"/>
  <c r="O144" i="12"/>
  <c r="Q144" i="12"/>
  <c r="U144" i="12"/>
  <c r="G155" i="12"/>
  <c r="I155" i="12"/>
  <c r="K155" i="12"/>
  <c r="M155" i="12"/>
  <c r="O155" i="12"/>
  <c r="Q155" i="12"/>
  <c r="U155" i="12"/>
  <c r="G158" i="12"/>
  <c r="I158" i="12"/>
  <c r="K158" i="12"/>
  <c r="M158" i="12"/>
  <c r="O158" i="12"/>
  <c r="Q158" i="12"/>
  <c r="U158" i="12"/>
  <c r="G162" i="12"/>
  <c r="G163" i="12"/>
  <c r="M163" i="12" s="1"/>
  <c r="I163" i="12"/>
  <c r="I162" i="12" s="1"/>
  <c r="K163" i="12"/>
  <c r="K162" i="12" s="1"/>
  <c r="O163" i="12"/>
  <c r="Q163" i="12"/>
  <c r="Q162" i="12" s="1"/>
  <c r="U163" i="12"/>
  <c r="U162" i="12" s="1"/>
  <c r="G165" i="12"/>
  <c r="I165" i="12"/>
  <c r="K165" i="12"/>
  <c r="M165" i="12"/>
  <c r="O165" i="12"/>
  <c r="Q165" i="12"/>
  <c r="U165" i="12"/>
  <c r="G167" i="12"/>
  <c r="I167" i="12"/>
  <c r="K167" i="12"/>
  <c r="M167" i="12"/>
  <c r="O167" i="12"/>
  <c r="Q167" i="12"/>
  <c r="U167" i="12"/>
  <c r="G169" i="12"/>
  <c r="M169" i="12" s="1"/>
  <c r="I169" i="12"/>
  <c r="K169" i="12"/>
  <c r="O169" i="12"/>
  <c r="O162" i="12" s="1"/>
  <c r="Q169" i="12"/>
  <c r="U169" i="12"/>
  <c r="G170" i="12"/>
  <c r="M170" i="12" s="1"/>
  <c r="I170" i="12"/>
  <c r="K170" i="12"/>
  <c r="O170" i="12"/>
  <c r="Q170" i="12"/>
  <c r="U170" i="12"/>
  <c r="I171" i="12"/>
  <c r="K171" i="12"/>
  <c r="Q171" i="12"/>
  <c r="U171" i="12"/>
  <c r="G172" i="12"/>
  <c r="G171" i="12" s="1"/>
  <c r="I172" i="12"/>
  <c r="K172" i="12"/>
  <c r="M172" i="12"/>
  <c r="M171" i="12" s="1"/>
  <c r="O172" i="12"/>
  <c r="O171" i="12" s="1"/>
  <c r="Q172" i="12"/>
  <c r="U172" i="12"/>
  <c r="G174" i="12"/>
  <c r="G175" i="12"/>
  <c r="M175" i="12" s="1"/>
  <c r="I175" i="12"/>
  <c r="I174" i="12" s="1"/>
  <c r="K175" i="12"/>
  <c r="K174" i="12" s="1"/>
  <c r="O175" i="12"/>
  <c r="Q175" i="12"/>
  <c r="Q174" i="12" s="1"/>
  <c r="U175" i="12"/>
  <c r="U174" i="12" s="1"/>
  <c r="G177" i="12"/>
  <c r="I177" i="12"/>
  <c r="K177" i="12"/>
  <c r="M177" i="12"/>
  <c r="O177" i="12"/>
  <c r="Q177" i="12"/>
  <c r="U177" i="12"/>
  <c r="G179" i="12"/>
  <c r="I179" i="12"/>
  <c r="K179" i="12"/>
  <c r="M179" i="12"/>
  <c r="O179" i="12"/>
  <c r="Q179" i="12"/>
  <c r="U179" i="12"/>
  <c r="G181" i="12"/>
  <c r="M181" i="12" s="1"/>
  <c r="I181" i="12"/>
  <c r="K181" i="12"/>
  <c r="O181" i="12"/>
  <c r="O174" i="12" s="1"/>
  <c r="Q181" i="12"/>
  <c r="U181" i="12"/>
  <c r="G184" i="12"/>
  <c r="I184" i="12"/>
  <c r="K184" i="12"/>
  <c r="K183" i="12" s="1"/>
  <c r="M184" i="12"/>
  <c r="O184" i="12"/>
  <c r="Q184" i="12"/>
  <c r="U184" i="12"/>
  <c r="U183" i="12" s="1"/>
  <c r="G187" i="12"/>
  <c r="I187" i="12"/>
  <c r="K187" i="12"/>
  <c r="M187" i="12"/>
  <c r="O187" i="12"/>
  <c r="Q187" i="12"/>
  <c r="U187" i="12"/>
  <c r="G189" i="12"/>
  <c r="M189" i="12" s="1"/>
  <c r="I189" i="12"/>
  <c r="K189" i="12"/>
  <c r="O189" i="12"/>
  <c r="O183" i="12" s="1"/>
  <c r="Q189" i="12"/>
  <c r="U189" i="12"/>
  <c r="G191" i="12"/>
  <c r="M191" i="12" s="1"/>
  <c r="I191" i="12"/>
  <c r="I183" i="12" s="1"/>
  <c r="K191" i="12"/>
  <c r="O191" i="12"/>
  <c r="Q191" i="12"/>
  <c r="Q183" i="12" s="1"/>
  <c r="U191" i="12"/>
  <c r="G194" i="12"/>
  <c r="G193" i="12" s="1"/>
  <c r="I194" i="12"/>
  <c r="K194" i="12"/>
  <c r="M194" i="12"/>
  <c r="O194" i="12"/>
  <c r="O193" i="12" s="1"/>
  <c r="Q194" i="12"/>
  <c r="U194" i="12"/>
  <c r="G195" i="12"/>
  <c r="M195" i="12" s="1"/>
  <c r="I195" i="12"/>
  <c r="K195" i="12"/>
  <c r="O195" i="12"/>
  <c r="Q195" i="12"/>
  <c r="U195" i="12"/>
  <c r="G196" i="12"/>
  <c r="M196" i="12" s="1"/>
  <c r="I196" i="12"/>
  <c r="I193" i="12" s="1"/>
  <c r="K196" i="12"/>
  <c r="O196" i="12"/>
  <c r="Q196" i="12"/>
  <c r="Q193" i="12" s="1"/>
  <c r="U196" i="12"/>
  <c r="G199" i="12"/>
  <c r="I199" i="12"/>
  <c r="K199" i="12"/>
  <c r="K193" i="12" s="1"/>
  <c r="M199" i="12"/>
  <c r="O199" i="12"/>
  <c r="Q199" i="12"/>
  <c r="U199" i="12"/>
  <c r="U193" i="12" s="1"/>
  <c r="G200" i="12"/>
  <c r="I200" i="12"/>
  <c r="K200" i="12"/>
  <c r="M200" i="12"/>
  <c r="O200" i="12"/>
  <c r="Q200" i="12"/>
  <c r="U200" i="12"/>
  <c r="G201" i="12"/>
  <c r="M201" i="12" s="1"/>
  <c r="I201" i="12"/>
  <c r="K201" i="12"/>
  <c r="O201" i="12"/>
  <c r="Q201" i="12"/>
  <c r="U201" i="12"/>
  <c r="G202" i="12"/>
  <c r="M202" i="12" s="1"/>
  <c r="I202" i="12"/>
  <c r="K202" i="12"/>
  <c r="O202" i="12"/>
  <c r="Q202" i="12"/>
  <c r="U202" i="12"/>
  <c r="G204" i="12"/>
  <c r="I204" i="12"/>
  <c r="K204" i="12"/>
  <c r="M204" i="12"/>
  <c r="O204" i="12"/>
  <c r="Q204" i="12"/>
  <c r="U204" i="12"/>
  <c r="G205" i="12"/>
  <c r="I205" i="12"/>
  <c r="K205" i="12"/>
  <c r="M205" i="12"/>
  <c r="O205" i="12"/>
  <c r="Q205" i="12"/>
  <c r="U205" i="12"/>
  <c r="G206" i="12"/>
  <c r="O206" i="12"/>
  <c r="G207" i="12"/>
  <c r="M207" i="12" s="1"/>
  <c r="M206" i="12" s="1"/>
  <c r="I207" i="12"/>
  <c r="I206" i="12" s="1"/>
  <c r="K207" i="12"/>
  <c r="K206" i="12" s="1"/>
  <c r="O207" i="12"/>
  <c r="Q207" i="12"/>
  <c r="Q206" i="12" s="1"/>
  <c r="U207" i="12"/>
  <c r="U206" i="12" s="1"/>
  <c r="G208" i="12"/>
  <c r="I208" i="12"/>
  <c r="K208" i="12"/>
  <c r="M208" i="12"/>
  <c r="O208" i="12"/>
  <c r="Q208" i="12"/>
  <c r="U208" i="12"/>
  <c r="G209" i="12"/>
  <c r="I209" i="12"/>
  <c r="K209" i="12"/>
  <c r="M209" i="12"/>
  <c r="O209" i="12"/>
  <c r="Q209" i="12"/>
  <c r="U209" i="12"/>
  <c r="I20" i="1"/>
  <c r="I19" i="1"/>
  <c r="I18" i="1"/>
  <c r="I17" i="1"/>
  <c r="I16" i="1"/>
  <c r="I63" i="1"/>
  <c r="G27" i="1"/>
  <c r="G25" i="1"/>
  <c r="G26" i="1" s="1"/>
  <c r="F40" i="1"/>
  <c r="G40" i="1"/>
  <c r="H40" i="1"/>
  <c r="I40" i="1"/>
  <c r="J39" i="1" s="1"/>
  <c r="J40" i="1"/>
  <c r="H39" i="1"/>
  <c r="I39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174" i="12"/>
  <c r="M162" i="12"/>
  <c r="M96" i="12"/>
  <c r="M183" i="12"/>
  <c r="M125" i="12"/>
  <c r="M193" i="12"/>
  <c r="G183" i="12"/>
  <c r="M63" i="12"/>
  <c r="M62" i="12" s="1"/>
  <c r="M44" i="12"/>
  <c r="M43" i="12" s="1"/>
  <c r="M39" i="12"/>
  <c r="M38" i="12" s="1"/>
  <c r="M23" i="12"/>
  <c r="M22" i="12" s="1"/>
  <c r="M9" i="12"/>
  <c r="M8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<sst xmlns="http://schemas.openxmlformats.org/spreadsheetml/2006/main" count="758" uniqueCount="378">
  <si>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</si>
  <si>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</si>
  <si>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</si>
  <si>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</si>
  <si>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</si>
  <si>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</si>
  <si>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</si>
  <si>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</si>
  <si>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</si>
  <si>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</si>
  <si>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</si>
  <si>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</si>
  <si>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</si>
  <si>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</si>
  <si>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</si>
  <si>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</si>
  <si>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</si>
  <si>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</si>
  <si>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</si>
  <si>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</si>
  <si>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</si>
  <si>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</si>
  <si>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</si>
  <si>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</si>
  <si>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</si>
  <si>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</si>
  <si>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</si>
  <si>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</si>
  <si>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</si>
  <si>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</si>
  <si>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</si>
  <si>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</si>
  <si>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</si>
  <si>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</si>
  <si>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</si>
  <si>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</si>
  <si>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</si>
  <si>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</si>
  <si>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</si>
  <si>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</si>
  <si>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</si>
  <si>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</si>
  <si>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Nemocnice Český Brod</t>
  </si>
  <si>
    <t>Rozpočet:</t>
  </si>
  <si>
    <t>Misto</t>
  </si>
  <si>
    <t>ing. Martin Škorpík</t>
  </si>
  <si>
    <t>SO 03 - Zateplení střešní konstrukce - pavilon E Nemocnice Český Brod</t>
  </si>
  <si>
    <t>Město Český Brod</t>
  </si>
  <si>
    <t>Námstí Husovo 70</t>
  </si>
  <si>
    <t>Český Brod</t>
  </si>
  <si>
    <t xml:space="preserve">28201 </t>
  </si>
  <si>
    <t>00235334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</si>
  <si>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</si>
  <si>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</si>
  <si>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</si>
  <si>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</si>
  <si>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</si>
  <si>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</si>
  <si>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</si>
  <si>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</si>
  <si>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</si>
  <si>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</si>
  <si>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</si>
  <si>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</si>
  <si>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</si>
  <si>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</si>
  <si>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</si>
  <si>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</si>
  <si>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</si>
  <si>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</si>
  <si>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</si>
  <si>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</si>
  <si>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</si>
  <si>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</si>
  <si>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</si>
  <si>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</si>
  <si>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</si>
  <si>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</si>
  <si>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</si>
  <si>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</si>
  <si>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</si>
  <si>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</si>
  <si>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</si>
  <si>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767</t>
  </si>
  <si>
    <t>Konstrukce zámečnické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</si>
  <si>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</si>
  <si>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</si>
  <si>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</si>
  <si>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</si>
  <si>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</si>
  <si>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</si>
  <si>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</si>
  <si>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</si>
  <si>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</si>
  <si>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</si>
  <si>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</si>
  <si>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</si>
  <si>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</si>
  <si>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</si>
  <si>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</si>
  <si>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</si>
  <si>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</si>
  <si>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</si>
  <si>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</si>
  <si>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</si>
  <si>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</si>
  <si>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</si>
  <si>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</si>
  <si>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</si>
  <si>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</si>
  <si>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</si>
  <si>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</si>
  <si>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</si>
  <si>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</si>
  <si>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</si>
  <si>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</si>
  <si>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182001111R00</t>
  </si>
  <si>
    <t>Plošná úprava násypu, nerovnosti do 10 cm v rovině</t>
  </si>
  <si>
    <t>m2</t>
  </si>
  <si>
    <t>POL1_0</t>
  </si>
  <si>
    <t>PAVILON E:15,16*24,16</t>
  </si>
  <si>
    <t>VV</t>
  </si>
  <si>
    <t>184903111R00</t>
  </si>
  <si>
    <t>Výsadba obalených sazenic zem.1,2,3</t>
  </si>
  <si>
    <t>kus</t>
  </si>
  <si>
    <t>450+400+600+250+250+250+150+200+200</t>
  </si>
  <si>
    <t>180-1</t>
  </si>
  <si>
    <t>Kostřava ovčí</t>
  </si>
  <si>
    <t>180-2</t>
  </si>
  <si>
    <t>Kostřava ametystová</t>
  </si>
  <si>
    <t>180-3</t>
  </si>
  <si>
    <t>Kavyl péřovitý</t>
  </si>
  <si>
    <t>180-4</t>
  </si>
  <si>
    <t>Kociánek dvoudomý</t>
  </si>
  <si>
    <t>180-5</t>
  </si>
  <si>
    <t>Tařice skalní</t>
  </si>
  <si>
    <t>180-6</t>
  </si>
  <si>
    <t>Rožec plsnatý</t>
  </si>
  <si>
    <t>180-7</t>
  </si>
  <si>
    <t>Jestřábník oranžový</t>
  </si>
  <si>
    <t>180-8</t>
  </si>
  <si>
    <t>Len vytrvalý</t>
  </si>
  <si>
    <t>180-9</t>
  </si>
  <si>
    <t>Mydlice bazalkovitá</t>
  </si>
  <si>
    <t>631571010R00</t>
  </si>
  <si>
    <t>Zřízení násypu, podlahy nebo střechy, bez dodávky</t>
  </si>
  <si>
    <t>m3</t>
  </si>
  <si>
    <t>KAČÍREK:</t>
  </si>
  <si>
    <t>VPUSTI:0,44*0,1*2</t>
  </si>
  <si>
    <t>PLOCHY PŘED ŽEBŘÍKY:1,2*2,2*0,1</t>
  </si>
  <si>
    <t>HUMOZNÍ ZEMINA:</t>
  </si>
  <si>
    <t>PAVILON E:15,16*24,16*0,1</t>
  </si>
  <si>
    <t>odpočet plochy kačírku:-0,352</t>
  </si>
  <si>
    <t>58333663R</t>
  </si>
  <si>
    <t>Kačírek praný frakce 16-32 mm, volně ložený</t>
  </si>
  <si>
    <t>l</t>
  </si>
  <si>
    <t>POL3_0</t>
  </si>
  <si>
    <t>VPUSTI:0,45*0,1*2*100</t>
  </si>
  <si>
    <t>PLOCHY PŘED ŽEBŘÍKY:1,2*2,2*0,1*100</t>
  </si>
  <si>
    <t>10364100.AR</t>
  </si>
  <si>
    <t>Zemina pro zelené střechy  VL</t>
  </si>
  <si>
    <t>PAVILON E:15,16*24,16*0,1*1,02</t>
  </si>
  <si>
    <t>odpočet plochy kačírku:-0,354*1,02</t>
  </si>
  <si>
    <t>943943221R00</t>
  </si>
  <si>
    <t>Montáž lešení prostorové lehké, do 200kg, H 10 m, včetně schodiště</t>
  </si>
  <si>
    <t>PAVILON E:2,5*2*10</t>
  </si>
  <si>
    <t>943943821R00</t>
  </si>
  <si>
    <t>Demontáž lešení, prostor. lehké, 200 kPa, H 10 m</t>
  </si>
  <si>
    <t>943943292R00</t>
  </si>
  <si>
    <t>Příplatek za každý měsíc použití k pol..3221, 3222</t>
  </si>
  <si>
    <t>953943113R00</t>
  </si>
  <si>
    <t>Osazení kovových předmětů, 15 kg / kus</t>
  </si>
  <si>
    <t>KOTVÍCÍ BODY:</t>
  </si>
  <si>
    <t>PAVILON E:10</t>
  </si>
  <si>
    <t>953-1</t>
  </si>
  <si>
    <t>Nerezový kotvící bod pro ploché střechy, mechanické kotvení, délka 500 mm</t>
  </si>
  <si>
    <t>953943122R00</t>
  </si>
  <si>
    <t>Osazení kovových předmětů do betonu, 5 kg / kus</t>
  </si>
  <si>
    <t>KAČÍRKOVÁ LIŠTA:</t>
  </si>
  <si>
    <t>PAVILON E:2+3</t>
  </si>
  <si>
    <t>953-2</t>
  </si>
  <si>
    <t>Dodávka - kačírková lišta Al dl.2,0 m</t>
  </si>
  <si>
    <t>m</t>
  </si>
  <si>
    <t>PAVILON E:</t>
  </si>
  <si>
    <t>U VPUSTÍ:2*2*2</t>
  </si>
  <si>
    <t>VÝLEZ ŽEBŘÍKU:2*2</t>
  </si>
  <si>
    <t>965041441RT5</t>
  </si>
  <si>
    <t>Bourání lehčených mazanin tl. nad 10 cm, nad 4 m2, pneumat. kladivo, tl. mazaniny 15 - 20 cm</t>
  </si>
  <si>
    <t>PERLITBETON:</t>
  </si>
  <si>
    <t>PAVILON E:15,4*24,4*0,175</t>
  </si>
  <si>
    <t>965043341RT1</t>
  </si>
  <si>
    <t>Bourání podkladů bet., potěr tl. 10 cm, nad 4 m2, ručně mazanina tl. 4 cm s potěrem</t>
  </si>
  <si>
    <t>CEMENTOVÝ POTĚR:</t>
  </si>
  <si>
    <t>PAVILON E:15,4*24,4*0,04</t>
  </si>
  <si>
    <t>979011311R00</t>
  </si>
  <si>
    <t>Svislá doprava suti a vybouraných hmot shozem</t>
  </si>
  <si>
    <t>t</t>
  </si>
  <si>
    <t>138,28+9,35+6,8+0,08+0,075</t>
  </si>
  <si>
    <t>979011331R00</t>
  </si>
  <si>
    <t>Pronájem shozu  (za metr)</t>
  </si>
  <si>
    <t>den</t>
  </si>
  <si>
    <t>PAVILON E:8*10</t>
  </si>
  <si>
    <t>979011332R00</t>
  </si>
  <si>
    <t>Pronájem násypky  (za kus)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</si>
  <si>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</si>
  <si>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</si>
  <si>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</si>
  <si>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</si>
  <si>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</si>
  <si>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</t>
  </si>
  <si>
    <t>beton - recyklace Hájka:(138,28+0,08+0,075)*(35,5-1)</t>
  </si>
  <si>
    <t>živice a polsystyren - skládka Radim:(9,35+6,8)*(15,2-1)</t>
  </si>
  <si>
    <t>979990101R00</t>
  </si>
  <si>
    <t xml:space="preserve">Poplatek za sklád.suti-směs bet.a cihel </t>
  </si>
  <si>
    <t>138,28+0,08+0,075</t>
  </si>
  <si>
    <t>979990121R00</t>
  </si>
  <si>
    <t>Poplatek za skládku suti - asfaltové pásy</t>
  </si>
  <si>
    <t>11,46</t>
  </si>
  <si>
    <t>979990143R00</t>
  </si>
  <si>
    <t>Poplatek za skládku suti - polystyren</t>
  </si>
  <si>
    <t>6,8</t>
  </si>
  <si>
    <t>971042551R00</t>
  </si>
  <si>
    <t>Vybourání otvorů zdi betonové pl. do 1 m2 všech tl</t>
  </si>
  <si>
    <t>NOUZOVÝ ODTOK:</t>
  </si>
  <si>
    <t>pavilon E:0,52*0,12*0,3*2</t>
  </si>
  <si>
    <t>999281108R00</t>
  </si>
  <si>
    <t>Přesun hmot pro opravy a údržbu do výšky 12 m</t>
  </si>
  <si>
    <t>včetně provozu autojeřábu pro vynesení materiálu na střechu</t>
  </si>
  <si>
    <t>POP</t>
  </si>
  <si>
    <t>59,2+0,37+0,23+0,26+5,03+6,19+0,04+0,4+0,13+0,15</t>
  </si>
  <si>
    <t>711191172RT2</t>
  </si>
  <si>
    <t>Izolace proti zem.vlhkosti,ochr.textilie,vodorovná, včetně dodávky textílie Netex A PP/300, 500 g/m2</t>
  </si>
  <si>
    <t>PODLOŽKA POVLAKOVÉ KRYTINY:</t>
  </si>
  <si>
    <t>(15,16+24,16)*2*0,71</t>
  </si>
  <si>
    <t>(15,16+24,16)*2*0,42</t>
  </si>
  <si>
    <t>NÁSTAVBA VZT:((1,55+1,2)*2*0,45+1,55*1,2)*3</t>
  </si>
  <si>
    <t>OCHRANNÁ VRSTVA ZELENÉ STŘECHY:</t>
  </si>
  <si>
    <t>712300832R00</t>
  </si>
  <si>
    <t>Odstranění povlakové krytiny střech do 10° 2vrstvé</t>
  </si>
  <si>
    <t>2 vrstvy na perlitbetonu:</t>
  </si>
  <si>
    <t>PAVILON E:15,4*24,4</t>
  </si>
  <si>
    <t>712300833R00</t>
  </si>
  <si>
    <t>Odstranění povlakové krytiny střech do 10° 3vrstvé</t>
  </si>
  <si>
    <t>VRCHNÍ VRSTVY:</t>
  </si>
  <si>
    <t>(15,4+24,4)*2*0,3</t>
  </si>
  <si>
    <t>712371801RT1</t>
  </si>
  <si>
    <t>Povlaková krytina střech do 10°, fólií PVC, 1 vrstva - fólie ve specifikaci</t>
  </si>
  <si>
    <t>28322104R</t>
  </si>
  <si>
    <t>Fólie PVC-P tl. 2,0 mm, š. 1200 mm střešní, se zabudovaným skelným rounem</t>
  </si>
  <si>
    <t>468,1338*1,025</t>
  </si>
  <si>
    <t>712378006R00</t>
  </si>
  <si>
    <t>Rohová lišta vnější VIPLANYL RŠ 100 mm</t>
  </si>
  <si>
    <t>PAVILON E:(15,16+24,16)*2*2+0,72*4</t>
  </si>
  <si>
    <t>NÁSTAVBA VZT:0,85*4*2+(1,2+1,55)*2*2*2</t>
  </si>
  <si>
    <t>712341659RZ3</t>
  </si>
  <si>
    <t>Povlaková krytina střech do 10°, NAIP bodově, 1 vrstva - včetně dodávky pásů</t>
  </si>
  <si>
    <t>pás z oxydovaného asfaltu s nosnou vložkou ze skleněné rohože</t>
  </si>
  <si>
    <t>(15,16+24,16)*2*0,2</t>
  </si>
  <si>
    <t>712-1</t>
  </si>
  <si>
    <t>Odtrhové zkoušky</t>
  </si>
  <si>
    <t>kpl</t>
  </si>
  <si>
    <t>712341559RT1</t>
  </si>
  <si>
    <t>Povlaková krytina střech do 10°, NAIP přitavením, 1 vrstva - materiál ve specifikaci</t>
  </si>
  <si>
    <t>PAVILON E - PROTIDEŠŤOVÁ VANA:15,16*24,16</t>
  </si>
  <si>
    <t>62832279R</t>
  </si>
  <si>
    <t>Pás asfaltovaný těžký Bitubitagit PE V 60 S 30</t>
  </si>
  <si>
    <t>455,1288*1,05</t>
  </si>
  <si>
    <t>713100821R00</t>
  </si>
  <si>
    <t>Odstr. tepelné izolace, kombidesky 1str. tl. 2,5cm</t>
  </si>
  <si>
    <t>LIGNOPOR:</t>
  </si>
  <si>
    <t>PAVILON E:16*25</t>
  </si>
  <si>
    <t>713100823R00</t>
  </si>
  <si>
    <t>Odstr. tepelné izolace, kombidesky 1str. tl. 5 cm</t>
  </si>
  <si>
    <t>deska KSD:</t>
  </si>
  <si>
    <t>713141123R00</t>
  </si>
  <si>
    <t>Izolace tepelná střech bodově lep. tmelem ,1vrstvá</t>
  </si>
  <si>
    <t>EPS 150 S 200 mm:</t>
  </si>
  <si>
    <t>EPS 150 S 100 mm:</t>
  </si>
  <si>
    <t>EPS 150 S SPÁDOVÝ 50-130 MM:</t>
  </si>
  <si>
    <t>EPS 150 S 100 MM:</t>
  </si>
  <si>
    <t>ATIKA - VODOROVNÁ:(16+25)*2*0,42</t>
  </si>
  <si>
    <t>713131142R00</t>
  </si>
  <si>
    <t>Montáž izolace na tmel a hmožd.4 ks/m2, cihla plná</t>
  </si>
  <si>
    <t>svislá EPS 150 S 100 mm:</t>
  </si>
  <si>
    <t>ATIKA - SVISLÁ:(15,16+24,16)*2*0,58</t>
  </si>
  <si>
    <t>28375705R</t>
  </si>
  <si>
    <t>Deska izolační stabilizov. EPS 150  1000 x 500 mm</t>
  </si>
  <si>
    <t>PAVILON E:15,16*24,16*0,2*1,025</t>
  </si>
  <si>
    <t>PAVILON E:15,16*24,16*0,1*1,025</t>
  </si>
  <si>
    <t>NÁSTAVBY VZT:19,06*0,1*1,025</t>
  </si>
  <si>
    <t>DISTANČNÍ VRTSVA NÁSTAVBY VZT:(1,2+1,55)*2*0,7*3*0,05*1,025</t>
  </si>
  <si>
    <t>EPS 150 100 S  MM:</t>
  </si>
  <si>
    <t>ATIKA - VODOROVNÁ:(16+25)*2*0,42*0,1*1,025</t>
  </si>
  <si>
    <t>ATIKA - SVISLÁ:(15,16+24,16)*2*0,58*0,1*1,025</t>
  </si>
  <si>
    <t>EPS 150 S 50 MM:</t>
  </si>
  <si>
    <t>28375972R</t>
  </si>
  <si>
    <t>Deska spádová EPS 150 50 - 130 mm</t>
  </si>
  <si>
    <t>PAVILON E:(15,16*24,16)*0,09*1,025</t>
  </si>
  <si>
    <t>713131143R00</t>
  </si>
  <si>
    <t>Montáž izolace na tmel a hmožd.4 ks/m2, beton</t>
  </si>
  <si>
    <t>NÁSTAVBA VZT 100 MM:(1,2+1,55)*2*0,85*3</t>
  </si>
  <si>
    <t>1,2*1,55*3</t>
  </si>
  <si>
    <t>DISTANČNÍ VRTSVA NÁSTAVBY VZT 50 MM:(1,2+1,55)*2*0,7*3*0,05*1,025</t>
  </si>
  <si>
    <t>721176232R00</t>
  </si>
  <si>
    <t>Potrubí KG svodné (ležaté) zavěšené D 110 x 3,2 mm</t>
  </si>
  <si>
    <t>PAVILON E:20*0,8</t>
  </si>
  <si>
    <t>721273170R00</t>
  </si>
  <si>
    <t xml:space="preserve">Hlavice ventilační přivětrávací </t>
  </si>
  <si>
    <t>PAVILON E:20</t>
  </si>
  <si>
    <t>721231212RT5</t>
  </si>
  <si>
    <t>Vtok střešní sanační v povl.kryt.,střecha zateplen, průměr 110 mm</t>
  </si>
  <si>
    <t>PAVILON E:2</t>
  </si>
  <si>
    <t>721231331R00</t>
  </si>
  <si>
    <t>Vyhřívací sada pro střešní vtoky TopWet</t>
  </si>
  <si>
    <t>721231334R00</t>
  </si>
  <si>
    <t>Elektronický termostat TWT 524 vnější</t>
  </si>
  <si>
    <t>762441112RT2</t>
  </si>
  <si>
    <t>Montáž obložení atiky,OSB desky,1vrst.,šroubováním, včetně dodávky desky OSB ECO 3 N tl. 18 mm</t>
  </si>
  <si>
    <t>PAVILON E:(25+16)*2*0,42</t>
  </si>
  <si>
    <t>764918335R00</t>
  </si>
  <si>
    <t>Z+M.lemov.z lak.plech.na plochých střech. rš 500</t>
  </si>
  <si>
    <t>PAVILON E - OPLECHOVÁNÍ ATIKY:(16+25)*2</t>
  </si>
  <si>
    <t>764918338R00</t>
  </si>
  <si>
    <t>Z+M.lemov.z lak.plech.na plochých střech. rš 1200, oplechování nouzového odvodnění 500/100</t>
  </si>
  <si>
    <t>PAVILON E:(0,5+0,1)*2*2</t>
  </si>
  <si>
    <t>764918402R00</t>
  </si>
  <si>
    <t>Z+M lemování trub z lak.ocel.plechu D do 100 mm</t>
  </si>
  <si>
    <t>764430840R00</t>
  </si>
  <si>
    <t>Demontáž oplechování zdí,rš od 330 do 500 mm</t>
  </si>
  <si>
    <t>atika:(25+16)*2</t>
  </si>
  <si>
    <t>767996804R00</t>
  </si>
  <si>
    <t>Demontáž atypických ocelových konstr. do 500 kg</t>
  </si>
  <si>
    <t>kg</t>
  </si>
  <si>
    <t>STÁVAJÍCÍ ŽEBŘÍKY:</t>
  </si>
  <si>
    <t>75</t>
  </si>
  <si>
    <t>767832100R00</t>
  </si>
  <si>
    <t xml:space="preserve">Montáž žebříků do zdiva </t>
  </si>
  <si>
    <t>3,7</t>
  </si>
  <si>
    <t>767834101R00</t>
  </si>
  <si>
    <t>Montáž ochranného koše šroubováním</t>
  </si>
  <si>
    <t>2,5+2,5+2,5</t>
  </si>
  <si>
    <t>767-1</t>
  </si>
  <si>
    <t>Dodávka požárního žebříku - pol. H, vč. ochranného koše a výstupní plošiny z pororoštu</t>
  </si>
  <si>
    <t>DODÁVKA VÝROBKU URČENÉHO PRO STAVBU ODBORNOU FIRMOU</t>
  </si>
  <si>
    <t>210010115R00</t>
  </si>
  <si>
    <t>Lišta elektroinstalační PVC š.do 40 mm, samolepicí</t>
  </si>
  <si>
    <t>210010311RT1</t>
  </si>
  <si>
    <t>Krabice univerzální KU, bez zapojení, kruhová, včetně dodávky KU 68-1902 s víčkem</t>
  </si>
  <si>
    <t>210810045R00</t>
  </si>
  <si>
    <t>Kabel CYKY-m 750 V 3 x 1,5 mm2 pevně uložený</t>
  </si>
  <si>
    <t>napojenípro ohře vpustí, napojní v rozvodnici:</t>
  </si>
  <si>
    <t>pavilon E:35+4+8</t>
  </si>
  <si>
    <t>210100001R00</t>
  </si>
  <si>
    <t>Ukončení vodičů v rozvaděči + zapojení do 2,5 mm2</t>
  </si>
  <si>
    <t>210-1</t>
  </si>
  <si>
    <t>Demontáž hromosvodu</t>
  </si>
  <si>
    <t>210-2</t>
  </si>
  <si>
    <t>Revize hromosvodu</t>
  </si>
  <si>
    <t>210220101RT1</t>
  </si>
  <si>
    <t xml:space="preserve">Vodiče svodové FeZn D do 10,Al 10,Cu 8 + podpěry, včetně drátu Al 10 mm </t>
  </si>
  <si>
    <t>PAVILON E:25+25+16,5*3+5+3+3,5+2+11*1,2</t>
  </si>
  <si>
    <t>210220301RT3</t>
  </si>
  <si>
    <t>Svorka hromosvodová do 2 šroubů /SS, SZ, SO/, včetně dodávky svorky SZ</t>
  </si>
  <si>
    <t>210220431R00</t>
  </si>
  <si>
    <t>Tvarování montážního dílu jímače, ochr.trubky,úhel</t>
  </si>
  <si>
    <t>005121010R</t>
  </si>
  <si>
    <t>Zařízení staveniště</t>
  </si>
  <si>
    <t>005241010R</t>
  </si>
  <si>
    <t xml:space="preserve">Dokumentace skutečného provedení </t>
  </si>
  <si>
    <t>Soubor</t>
  </si>
  <si>
    <t>005121020R</t>
  </si>
  <si>
    <t>Provoz zařízení staveniště , opatření pro zajištění provozu zdrav. zařízení</t>
  </si>
  <si>
    <t/>
  </si>
  <si>
    <t>SUM</t>
  </si>
  <si>
    <t>POPUZIV</t>
  </si>
  <si>
    <t>END</t>
  </si>
  <si>
    <t>ZADÁNÍ STAVBY PRO VÝBĚR ZHOTOVITELE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</si>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</sst>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376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SUMIF(F47:F62,A16,I47:I62)+SUMIF(F47:F62,"PSU",I47:I62)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SUMIF(F47:F62,A17,I47:I62)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SUMIF(F47:F62,A18,I47:I62)</f>
        <v>0</v>
      </c>
      <c r="J18" s="93"/>
    </row>
    <row r="19" spans="1:10" ht="23.25" customHeight="1" x14ac:dyDescent="0.2">
      <c r="A19" s="193" t="s">
        <v>87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SUMIF(F47:F62,A19,I47:I62)</f>
        <v>0</v>
      </c>
      <c r="J19" s="93"/>
    </row>
    <row r="20" spans="1:10" ht="23.25" customHeight="1" x14ac:dyDescent="0.2">
      <c r="A20" s="193" t="s">
        <v>88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SUMIF(F47:F62,A20,I47:I62)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52</v>
      </c>
      <c r="C39" s="138" t="s">
        <v>46</v>
      </c>
      <c r="D39" s="139"/>
      <c r="E39" s="139"/>
      <c r="F39" s="147">
        <f>'Rozpočet Pol'!AC211</f>
        <v>0</v>
      </c>
      <c r="G39" s="148">
        <f>'Rozpočet Pol'!AD211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Pol'!G22</f>
        <v>0</v>
      </c>
      <c r="J48" s="185"/>
    </row>
    <row r="49" spans="1:10" ht="25.5" customHeight="1" x14ac:dyDescent="0.2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Pol'!G38</f>
        <v>0</v>
      </c>
      <c r="J49" s="185"/>
    </row>
    <row r="50" spans="1:10" ht="25.5" customHeight="1" x14ac:dyDescent="0.2">
      <c r="A50" s="163"/>
      <c r="B50" s="166" t="s">
        <v>63</v>
      </c>
      <c r="C50" s="165" t="s">
        <v>64</v>
      </c>
      <c r="D50" s="167"/>
      <c r="E50" s="167"/>
      <c r="F50" s="183" t="s">
        <v>23</v>
      </c>
      <c r="G50" s="184"/>
      <c r="H50" s="184"/>
      <c r="I50" s="185">
        <f>'Rozpočet Pol'!G43</f>
        <v>0</v>
      </c>
      <c r="J50" s="185"/>
    </row>
    <row r="51" spans="1:10" ht="25.5" customHeight="1" x14ac:dyDescent="0.2">
      <c r="A51" s="163"/>
      <c r="B51" s="166" t="s">
        <v>65</v>
      </c>
      <c r="C51" s="165" t="s">
        <v>66</v>
      </c>
      <c r="D51" s="167"/>
      <c r="E51" s="167"/>
      <c r="F51" s="183" t="s">
        <v>23</v>
      </c>
      <c r="G51" s="184"/>
      <c r="H51" s="184"/>
      <c r="I51" s="185">
        <f>'Rozpočet Pol'!G55</f>
        <v>0</v>
      </c>
      <c r="J51" s="185"/>
    </row>
    <row r="52" spans="1:10" ht="25.5" customHeight="1" x14ac:dyDescent="0.2">
      <c r="A52" s="163"/>
      <c r="B52" s="166" t="s">
        <v>67</v>
      </c>
      <c r="C52" s="165" t="s">
        <v>68</v>
      </c>
      <c r="D52" s="167"/>
      <c r="E52" s="167"/>
      <c r="F52" s="183" t="s">
        <v>23</v>
      </c>
      <c r="G52" s="184"/>
      <c r="H52" s="184"/>
      <c r="I52" s="185">
        <f>'Rozpočet Pol'!G62</f>
        <v>0</v>
      </c>
      <c r="J52" s="185"/>
    </row>
    <row r="53" spans="1:10" ht="25.5" customHeight="1" x14ac:dyDescent="0.2">
      <c r="A53" s="163"/>
      <c r="B53" s="166" t="s">
        <v>69</v>
      </c>
      <c r="C53" s="165" t="s">
        <v>70</v>
      </c>
      <c r="D53" s="167"/>
      <c r="E53" s="167"/>
      <c r="F53" s="183" t="s">
        <v>23</v>
      </c>
      <c r="G53" s="184"/>
      <c r="H53" s="184"/>
      <c r="I53" s="185">
        <f>'Rozpočet Pol'!G83</f>
        <v>0</v>
      </c>
      <c r="J53" s="185"/>
    </row>
    <row r="54" spans="1:10" ht="25.5" customHeight="1" x14ac:dyDescent="0.2">
      <c r="A54" s="163"/>
      <c r="B54" s="166" t="s">
        <v>71</v>
      </c>
      <c r="C54" s="165" t="s">
        <v>72</v>
      </c>
      <c r="D54" s="167"/>
      <c r="E54" s="167"/>
      <c r="F54" s="183" t="s">
        <v>24</v>
      </c>
      <c r="G54" s="184"/>
      <c r="H54" s="184"/>
      <c r="I54" s="185">
        <f>'Rozpočet Pol'!G87</f>
        <v>0</v>
      </c>
      <c r="J54" s="185"/>
    </row>
    <row r="55" spans="1:10" ht="25.5" customHeight="1" x14ac:dyDescent="0.2">
      <c r="A55" s="163"/>
      <c r="B55" s="166" t="s">
        <v>73</v>
      </c>
      <c r="C55" s="165" t="s">
        <v>74</v>
      </c>
      <c r="D55" s="167"/>
      <c r="E55" s="167"/>
      <c r="F55" s="183" t="s">
        <v>24</v>
      </c>
      <c r="G55" s="184"/>
      <c r="H55" s="184"/>
      <c r="I55" s="185">
        <f>'Rozpočet Pol'!G96</f>
        <v>0</v>
      </c>
      <c r="J55" s="185"/>
    </row>
    <row r="56" spans="1:10" ht="25.5" customHeight="1" x14ac:dyDescent="0.2">
      <c r="A56" s="163"/>
      <c r="B56" s="166" t="s">
        <v>75</v>
      </c>
      <c r="C56" s="165" t="s">
        <v>76</v>
      </c>
      <c r="D56" s="167"/>
      <c r="E56" s="167"/>
      <c r="F56" s="183" t="s">
        <v>24</v>
      </c>
      <c r="G56" s="184"/>
      <c r="H56" s="184"/>
      <c r="I56" s="185">
        <f>'Rozpočet Pol'!G125</f>
        <v>0</v>
      </c>
      <c r="J56" s="185"/>
    </row>
    <row r="57" spans="1:10" ht="25.5" customHeight="1" x14ac:dyDescent="0.2">
      <c r="A57" s="163"/>
      <c r="B57" s="166" t="s">
        <v>77</v>
      </c>
      <c r="C57" s="165" t="s">
        <v>78</v>
      </c>
      <c r="D57" s="167"/>
      <c r="E57" s="167"/>
      <c r="F57" s="183" t="s">
        <v>24</v>
      </c>
      <c r="G57" s="184"/>
      <c r="H57" s="184"/>
      <c r="I57" s="185">
        <f>'Rozpočet Pol'!G162</f>
        <v>0</v>
      </c>
      <c r="J57" s="185"/>
    </row>
    <row r="58" spans="1:10" ht="25.5" customHeight="1" x14ac:dyDescent="0.2">
      <c r="A58" s="163"/>
      <c r="B58" s="166" t="s">
        <v>79</v>
      </c>
      <c r="C58" s="165" t="s">
        <v>80</v>
      </c>
      <c r="D58" s="167"/>
      <c r="E58" s="167"/>
      <c r="F58" s="183" t="s">
        <v>24</v>
      </c>
      <c r="G58" s="184"/>
      <c r="H58" s="184"/>
      <c r="I58" s="185">
        <f>'Rozpočet Pol'!G171</f>
        <v>0</v>
      </c>
      <c r="J58" s="185"/>
    </row>
    <row r="59" spans="1:10" ht="25.5" customHeight="1" x14ac:dyDescent="0.2">
      <c r="A59" s="163"/>
      <c r="B59" s="166" t="s">
        <v>81</v>
      </c>
      <c r="C59" s="165" t="s">
        <v>82</v>
      </c>
      <c r="D59" s="167"/>
      <c r="E59" s="167"/>
      <c r="F59" s="183" t="s">
        <v>24</v>
      </c>
      <c r="G59" s="184"/>
      <c r="H59" s="184"/>
      <c r="I59" s="185">
        <f>'Rozpočet Pol'!G174</f>
        <v>0</v>
      </c>
      <c r="J59" s="185"/>
    </row>
    <row r="60" spans="1:10" ht="25.5" customHeight="1" x14ac:dyDescent="0.2">
      <c r="A60" s="163"/>
      <c r="B60" s="166" t="s">
        <v>83</v>
      </c>
      <c r="C60" s="165" t="s">
        <v>84</v>
      </c>
      <c r="D60" s="167"/>
      <c r="E60" s="167"/>
      <c r="F60" s="183" t="s">
        <v>24</v>
      </c>
      <c r="G60" s="184"/>
      <c r="H60" s="184"/>
      <c r="I60" s="185">
        <f>'Rozpočet Pol'!G183</f>
        <v>0</v>
      </c>
      <c r="J60" s="185"/>
    </row>
    <row r="61" spans="1:10" ht="25.5" customHeight="1" x14ac:dyDescent="0.2">
      <c r="A61" s="163"/>
      <c r="B61" s="166" t="s">
        <v>85</v>
      </c>
      <c r="C61" s="165" t="s">
        <v>86</v>
      </c>
      <c r="D61" s="167"/>
      <c r="E61" s="167"/>
      <c r="F61" s="183" t="s">
        <v>25</v>
      </c>
      <c r="G61" s="184"/>
      <c r="H61" s="184"/>
      <c r="I61" s="185">
        <f>'Rozpočet Pol'!G193</f>
        <v>0</v>
      </c>
      <c r="J61" s="185"/>
    </row>
    <row r="62" spans="1:10" ht="25.5" customHeight="1" x14ac:dyDescent="0.2">
      <c r="A62" s="163"/>
      <c r="B62" s="177" t="s">
        <v>87</v>
      </c>
      <c r="C62" s="178" t="s">
        <v>26</v>
      </c>
      <c r="D62" s="179"/>
      <c r="E62" s="179"/>
      <c r="F62" s="186" t="s">
        <v>87</v>
      </c>
      <c r="G62" s="187"/>
      <c r="H62" s="187"/>
      <c r="I62" s="188">
        <f>'Rozpočet Pol'!G206</f>
        <v>0</v>
      </c>
      <c r="J62" s="188"/>
    </row>
    <row r="63" spans="1:10" ht="25.5" customHeight="1" x14ac:dyDescent="0.2">
      <c r="A63" s="164"/>
      <c r="B63" s="170" t="s">
        <v>1</v>
      </c>
      <c r="C63" s="170"/>
      <c r="D63" s="171"/>
      <c r="E63" s="171"/>
      <c r="F63" s="189"/>
      <c r="G63" s="190"/>
      <c r="H63" s="190"/>
      <c r="I63" s="191">
        <f>SUM(I47:I62)</f>
        <v>0</v>
      </c>
      <c r="J63" s="191"/>
    </row>
    <row r="64" spans="1:10" x14ac:dyDescent="0.2">
      <c r="F64" s="192"/>
      <c r="G64" s="130"/>
      <c r="H64" s="192"/>
      <c r="I64" s="130"/>
      <c r="J64" s="130"/>
    </row>
    <row r="65" spans="6:10" x14ac:dyDescent="0.2">
      <c r="F65" s="192"/>
      <c r="G65" s="130"/>
      <c r="H65" s="192"/>
      <c r="I65" s="130"/>
      <c r="J65" s="130"/>
    </row>
    <row r="66" spans="6:10" x14ac:dyDescent="0.2">
      <c r="F66" s="192"/>
      <c r="G66" s="130"/>
      <c r="H66" s="192"/>
      <c r="I66" s="130"/>
      <c r="J6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I61:J61"/>
    <mergeCell ref="C61:E61"/>
    <mergeCell ref="I62:J62"/>
    <mergeCell ref="C62:E62"/>
    <mergeCell ref="I63:J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2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377</v>
      </c>
      <c r="B1" s="195"/>
      <c r="C1" s="195"/>
      <c r="D1" s="195"/>
      <c r="E1" s="195"/>
      <c r="F1" s="195"/>
      <c r="G1" s="195"/>
      <c r="AE1" t="s">
        <v>90</v>
      </c>
    </row>
    <row r="2" spans="1:60" ht="24.95" customHeight="1" x14ac:dyDescent="0.2">
      <c r="A2" s="202" t="s">
        <v>89</v>
      </c>
      <c r="B2" s="196"/>
      <c r="C2" s="197" t="s">
        <v>46</v>
      </c>
      <c r="D2" s="198"/>
      <c r="E2" s="198"/>
      <c r="F2" s="198"/>
      <c r="G2" s="204"/>
      <c r="AE2" t="s">
        <v>91</v>
      </c>
    </row>
    <row r="3" spans="1:60" ht="24.95" customHeight="1" x14ac:dyDescent="0.2">
      <c r="A3" s="203" t="s">
        <v>7</v>
      </c>
      <c r="B3" s="201"/>
      <c r="C3" s="199" t="s">
        <v>42</v>
      </c>
      <c r="D3" s="200"/>
      <c r="E3" s="200"/>
      <c r="F3" s="200"/>
      <c r="G3" s="205"/>
      <c r="AE3" t="s">
        <v>92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93</v>
      </c>
    </row>
    <row r="5" spans="1:60" hidden="1" x14ac:dyDescent="0.2">
      <c r="A5" s="206" t="s">
        <v>94</v>
      </c>
      <c r="B5" s="207"/>
      <c r="C5" s="208"/>
      <c r="D5" s="209"/>
      <c r="E5" s="209"/>
      <c r="F5" s="209"/>
      <c r="G5" s="210"/>
      <c r="AE5" t="s">
        <v>95</v>
      </c>
    </row>
    <row r="7" spans="1:60" ht="38.25" x14ac:dyDescent="0.2">
      <c r="A7" s="216" t="s">
        <v>96</v>
      </c>
      <c r="B7" s="217" t="s">
        <v>97</v>
      </c>
      <c r="C7" s="217" t="s">
        <v>98</v>
      </c>
      <c r="D7" s="216" t="s">
        <v>99</v>
      </c>
      <c r="E7" s="216" t="s">
        <v>100</v>
      </c>
      <c r="F7" s="211" t="s">
        <v>101</v>
      </c>
      <c r="G7" s="237" t="s">
        <v>28</v>
      </c>
      <c r="H7" s="238" t="s">
        <v>29</v>
      </c>
      <c r="I7" s="238" t="s">
        <v>102</v>
      </c>
      <c r="J7" s="238" t="s">
        <v>30</v>
      </c>
      <c r="K7" s="238" t="s">
        <v>103</v>
      </c>
      <c r="L7" s="238" t="s">
        <v>104</v>
      </c>
      <c r="M7" s="238" t="s">
        <v>105</v>
      </c>
      <c r="N7" s="238" t="s">
        <v>106</v>
      </c>
      <c r="O7" s="238" t="s">
        <v>107</v>
      </c>
      <c r="P7" s="238" t="s">
        <v>108</v>
      </c>
      <c r="Q7" s="238" t="s">
        <v>109</v>
      </c>
      <c r="R7" s="238" t="s">
        <v>110</v>
      </c>
      <c r="S7" s="238" t="s">
        <v>111</v>
      </c>
      <c r="T7" s="238" t="s">
        <v>112</v>
      </c>
      <c r="U7" s="219" t="s">
        <v>113</v>
      </c>
    </row>
    <row r="8" spans="1:60" x14ac:dyDescent="0.2">
      <c r="A8" s="239" t="s">
        <v>114</v>
      </c>
      <c r="B8" s="240" t="s">
        <v>57</v>
      </c>
      <c r="C8" s="241" t="s">
        <v>58</v>
      </c>
      <c r="D8" s="218"/>
      <c r="E8" s="242"/>
      <c r="F8" s="243"/>
      <c r="G8" s="243">
        <f>SUMIF(AE9:AE21,"&lt;&gt;NOR",G9:G21)</f>
        <v>0</v>
      </c>
      <c r="H8" s="243"/>
      <c r="I8" s="243">
        <f>SUM(I9:I21)</f>
        <v>0</v>
      </c>
      <c r="J8" s="243"/>
      <c r="K8" s="243">
        <f>SUM(K9:K21)</f>
        <v>0</v>
      </c>
      <c r="L8" s="243"/>
      <c r="M8" s="243">
        <f>SUM(M9:M21)</f>
        <v>0</v>
      </c>
      <c r="N8" s="218"/>
      <c r="O8" s="218">
        <f>SUM(O9:O21)</f>
        <v>0</v>
      </c>
      <c r="P8" s="218"/>
      <c r="Q8" s="218">
        <f>SUM(Q9:Q21)</f>
        <v>0</v>
      </c>
      <c r="R8" s="218"/>
      <c r="S8" s="218"/>
      <c r="T8" s="239"/>
      <c r="U8" s="218">
        <f>SUM(U9:U21)</f>
        <v>142.96</v>
      </c>
      <c r="AE8" t="s">
        <v>115</v>
      </c>
    </row>
    <row r="9" spans="1:60" outlineLevel="1" x14ac:dyDescent="0.2">
      <c r="A9" s="213">
        <v>1</v>
      </c>
      <c r="B9" s="220" t="s">
        <v>116</v>
      </c>
      <c r="C9" s="265" t="s">
        <v>117</v>
      </c>
      <c r="D9" s="222" t="s">
        <v>118</v>
      </c>
      <c r="E9" s="228">
        <v>366.26560000000001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0.09</v>
      </c>
      <c r="U9" s="222">
        <f>ROUND(E9*T9,2)</f>
        <v>32.96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120</v>
      </c>
      <c r="D10" s="224"/>
      <c r="E10" s="229">
        <v>366.26560000000001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121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20" t="s">
        <v>122</v>
      </c>
      <c r="C11" s="265" t="s">
        <v>123</v>
      </c>
      <c r="D11" s="222" t="s">
        <v>124</v>
      </c>
      <c r="E11" s="228">
        <v>2750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0.04</v>
      </c>
      <c r="U11" s="222">
        <f>ROUND(E11*T11,2)</f>
        <v>110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119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6" t="s">
        <v>125</v>
      </c>
      <c r="D12" s="224"/>
      <c r="E12" s="229">
        <v>2750</v>
      </c>
      <c r="F12" s="233"/>
      <c r="G12" s="233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121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20" t="s">
        <v>126</v>
      </c>
      <c r="C13" s="265" t="s">
        <v>127</v>
      </c>
      <c r="D13" s="222" t="s">
        <v>124</v>
      </c>
      <c r="E13" s="228">
        <v>450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119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4</v>
      </c>
      <c r="B14" s="220" t="s">
        <v>128</v>
      </c>
      <c r="C14" s="265" t="s">
        <v>129</v>
      </c>
      <c r="D14" s="222" t="s">
        <v>124</v>
      </c>
      <c r="E14" s="228">
        <v>400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119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5</v>
      </c>
      <c r="B15" s="220" t="s">
        <v>130</v>
      </c>
      <c r="C15" s="265" t="s">
        <v>131</v>
      </c>
      <c r="D15" s="222" t="s">
        <v>124</v>
      </c>
      <c r="E15" s="228">
        <v>600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6</v>
      </c>
      <c r="B16" s="220" t="s">
        <v>132</v>
      </c>
      <c r="C16" s="265" t="s">
        <v>133</v>
      </c>
      <c r="D16" s="222" t="s">
        <v>124</v>
      </c>
      <c r="E16" s="228">
        <v>250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119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7</v>
      </c>
      <c r="B17" s="220" t="s">
        <v>134</v>
      </c>
      <c r="C17" s="265" t="s">
        <v>135</v>
      </c>
      <c r="D17" s="222" t="s">
        <v>124</v>
      </c>
      <c r="E17" s="228">
        <v>250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119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8</v>
      </c>
      <c r="B18" s="220" t="s">
        <v>136</v>
      </c>
      <c r="C18" s="265" t="s">
        <v>137</v>
      </c>
      <c r="D18" s="222" t="s">
        <v>124</v>
      </c>
      <c r="E18" s="228">
        <v>250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9</v>
      </c>
      <c r="B19" s="220" t="s">
        <v>138</v>
      </c>
      <c r="C19" s="265" t="s">
        <v>139</v>
      </c>
      <c r="D19" s="222" t="s">
        <v>124</v>
      </c>
      <c r="E19" s="228">
        <v>150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119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10</v>
      </c>
      <c r="B20" s="220" t="s">
        <v>140</v>
      </c>
      <c r="C20" s="265" t="s">
        <v>141</v>
      </c>
      <c r="D20" s="222" t="s">
        <v>124</v>
      </c>
      <c r="E20" s="228">
        <v>200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11</v>
      </c>
      <c r="B21" s="220" t="s">
        <v>142</v>
      </c>
      <c r="C21" s="265" t="s">
        <v>143</v>
      </c>
      <c r="D21" s="222" t="s">
        <v>124</v>
      </c>
      <c r="E21" s="228">
        <v>200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119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114</v>
      </c>
      <c r="B22" s="221" t="s">
        <v>59</v>
      </c>
      <c r="C22" s="267" t="s">
        <v>60</v>
      </c>
      <c r="D22" s="225"/>
      <c r="E22" s="230"/>
      <c r="F22" s="234"/>
      <c r="G22" s="234">
        <f>SUMIF(AE23:AE37,"&lt;&gt;NOR",G23:G37)</f>
        <v>0</v>
      </c>
      <c r="H22" s="234"/>
      <c r="I22" s="234">
        <f>SUM(I23:I37)</f>
        <v>0</v>
      </c>
      <c r="J22" s="234"/>
      <c r="K22" s="234">
        <f>SUM(K23:K37)</f>
        <v>0</v>
      </c>
      <c r="L22" s="234"/>
      <c r="M22" s="234">
        <f>SUM(M23:M37)</f>
        <v>0</v>
      </c>
      <c r="N22" s="225"/>
      <c r="O22" s="225">
        <f>SUM(O23:O37)</f>
        <v>59.253460000000004</v>
      </c>
      <c r="P22" s="225"/>
      <c r="Q22" s="225">
        <f>SUM(Q23:Q37)</f>
        <v>0</v>
      </c>
      <c r="R22" s="225"/>
      <c r="S22" s="225"/>
      <c r="T22" s="226"/>
      <c r="U22" s="225">
        <f>SUM(U23:U37)</f>
        <v>67.25</v>
      </c>
      <c r="AE22" t="s">
        <v>115</v>
      </c>
    </row>
    <row r="23" spans="1:60" outlineLevel="1" x14ac:dyDescent="0.2">
      <c r="A23" s="213">
        <v>12</v>
      </c>
      <c r="B23" s="220" t="s">
        <v>144</v>
      </c>
      <c r="C23" s="265" t="s">
        <v>145</v>
      </c>
      <c r="D23" s="222" t="s">
        <v>146</v>
      </c>
      <c r="E23" s="228">
        <v>36.626559999999998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1.8360000000000001</v>
      </c>
      <c r="U23" s="222">
        <f>ROUND(E23*T23,2)</f>
        <v>67.25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119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20"/>
      <c r="C24" s="266" t="s">
        <v>147</v>
      </c>
      <c r="D24" s="224"/>
      <c r="E24" s="229"/>
      <c r="F24" s="233"/>
      <c r="G24" s="233"/>
      <c r="H24" s="233"/>
      <c r="I24" s="233"/>
      <c r="J24" s="233"/>
      <c r="K24" s="233"/>
      <c r="L24" s="233"/>
      <c r="M24" s="233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121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6" t="s">
        <v>148</v>
      </c>
      <c r="D25" s="224"/>
      <c r="E25" s="229">
        <v>8.7999999999999995E-2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121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20"/>
      <c r="C26" s="266" t="s">
        <v>149</v>
      </c>
      <c r="D26" s="224"/>
      <c r="E26" s="229">
        <v>0.26400000000000001</v>
      </c>
      <c r="F26" s="233"/>
      <c r="G26" s="233"/>
      <c r="H26" s="233"/>
      <c r="I26" s="233"/>
      <c r="J26" s="233"/>
      <c r="K26" s="233"/>
      <c r="L26" s="233"/>
      <c r="M26" s="233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121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20"/>
      <c r="C27" s="266" t="s">
        <v>150</v>
      </c>
      <c r="D27" s="224"/>
      <c r="E27" s="229"/>
      <c r="F27" s="233"/>
      <c r="G27" s="233"/>
      <c r="H27" s="233"/>
      <c r="I27" s="233"/>
      <c r="J27" s="233"/>
      <c r="K27" s="233"/>
      <c r="L27" s="233"/>
      <c r="M27" s="233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121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20"/>
      <c r="C28" s="266" t="s">
        <v>151</v>
      </c>
      <c r="D28" s="224"/>
      <c r="E28" s="229">
        <v>36.626559999999998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121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20"/>
      <c r="C29" s="266" t="s">
        <v>152</v>
      </c>
      <c r="D29" s="224"/>
      <c r="E29" s="229">
        <v>-0.35199999999999998</v>
      </c>
      <c r="F29" s="233"/>
      <c r="G29" s="233"/>
      <c r="H29" s="233"/>
      <c r="I29" s="233"/>
      <c r="J29" s="233"/>
      <c r="K29" s="233"/>
      <c r="L29" s="233"/>
      <c r="M29" s="233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121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13</v>
      </c>
      <c r="B30" s="220" t="s">
        <v>153</v>
      </c>
      <c r="C30" s="265" t="s">
        <v>154</v>
      </c>
      <c r="D30" s="222" t="s">
        <v>155</v>
      </c>
      <c r="E30" s="228">
        <v>35.4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2">
        <v>1.6000000000000001E-3</v>
      </c>
      <c r="O30" s="222">
        <f>ROUND(E30*N30,5)</f>
        <v>5.6640000000000003E-2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156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20"/>
      <c r="C31" s="266" t="s">
        <v>147</v>
      </c>
      <c r="D31" s="224"/>
      <c r="E31" s="229"/>
      <c r="F31" s="233"/>
      <c r="G31" s="233"/>
      <c r="H31" s="233"/>
      <c r="I31" s="233"/>
      <c r="J31" s="233"/>
      <c r="K31" s="233"/>
      <c r="L31" s="233"/>
      <c r="M31" s="233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121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6" t="s">
        <v>157</v>
      </c>
      <c r="D32" s="224"/>
      <c r="E32" s="229">
        <v>9</v>
      </c>
      <c r="F32" s="233"/>
      <c r="G32" s="233"/>
      <c r="H32" s="233"/>
      <c r="I32" s="233"/>
      <c r="J32" s="233"/>
      <c r="K32" s="233"/>
      <c r="L32" s="233"/>
      <c r="M32" s="233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121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20"/>
      <c r="C33" s="266" t="s">
        <v>158</v>
      </c>
      <c r="D33" s="224"/>
      <c r="E33" s="229">
        <v>26.4</v>
      </c>
      <c r="F33" s="233"/>
      <c r="G33" s="233"/>
      <c r="H33" s="233"/>
      <c r="I33" s="233"/>
      <c r="J33" s="233"/>
      <c r="K33" s="233"/>
      <c r="L33" s="233"/>
      <c r="M33" s="233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121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14</v>
      </c>
      <c r="B34" s="220" t="s">
        <v>159</v>
      </c>
      <c r="C34" s="265" t="s">
        <v>160</v>
      </c>
      <c r="D34" s="222" t="s">
        <v>146</v>
      </c>
      <c r="E34" s="228">
        <v>36.998011200000001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2">
        <v>1.6</v>
      </c>
      <c r="O34" s="222">
        <f>ROUND(E34*N34,5)</f>
        <v>59.196820000000002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156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6" t="s">
        <v>150</v>
      </c>
      <c r="D35" s="224"/>
      <c r="E35" s="229"/>
      <c r="F35" s="233"/>
      <c r="G35" s="233"/>
      <c r="H35" s="233"/>
      <c r="I35" s="233"/>
      <c r="J35" s="233"/>
      <c r="K35" s="233"/>
      <c r="L35" s="233"/>
      <c r="M35" s="233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121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6" t="s">
        <v>161</v>
      </c>
      <c r="D36" s="224"/>
      <c r="E36" s="229">
        <v>37.359091200000002</v>
      </c>
      <c r="F36" s="233"/>
      <c r="G36" s="233"/>
      <c r="H36" s="233"/>
      <c r="I36" s="233"/>
      <c r="J36" s="233"/>
      <c r="K36" s="233"/>
      <c r="L36" s="233"/>
      <c r="M36" s="233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121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20"/>
      <c r="C37" s="266" t="s">
        <v>162</v>
      </c>
      <c r="D37" s="224"/>
      <c r="E37" s="229">
        <v>-0.36108000000000001</v>
      </c>
      <c r="F37" s="233"/>
      <c r="G37" s="233"/>
      <c r="H37" s="233"/>
      <c r="I37" s="233"/>
      <c r="J37" s="233"/>
      <c r="K37" s="233"/>
      <c r="L37" s="233"/>
      <c r="M37" s="233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121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214" t="s">
        <v>114</v>
      </c>
      <c r="B38" s="221" t="s">
        <v>61</v>
      </c>
      <c r="C38" s="267" t="s">
        <v>62</v>
      </c>
      <c r="D38" s="225"/>
      <c r="E38" s="230"/>
      <c r="F38" s="234"/>
      <c r="G38" s="234">
        <f>SUMIF(AE39:AE42,"&lt;&gt;NOR",G39:G42)</f>
        <v>0</v>
      </c>
      <c r="H38" s="234"/>
      <c r="I38" s="234">
        <f>SUM(I39:I42)</f>
        <v>0</v>
      </c>
      <c r="J38" s="234"/>
      <c r="K38" s="234">
        <f>SUM(K39:K42)</f>
        <v>0</v>
      </c>
      <c r="L38" s="234"/>
      <c r="M38" s="234">
        <f>SUM(M39:M42)</f>
        <v>0</v>
      </c>
      <c r="N38" s="225"/>
      <c r="O38" s="225">
        <f>SUM(O39:O42)</f>
        <v>0.3735</v>
      </c>
      <c r="P38" s="225"/>
      <c r="Q38" s="225">
        <f>SUM(Q39:Q42)</f>
        <v>0</v>
      </c>
      <c r="R38" s="225"/>
      <c r="S38" s="225"/>
      <c r="T38" s="226"/>
      <c r="U38" s="225">
        <f>SUM(U39:U42)</f>
        <v>2.75</v>
      </c>
      <c r="AE38" t="s">
        <v>115</v>
      </c>
    </row>
    <row r="39" spans="1:60" ht="22.5" outlineLevel="1" x14ac:dyDescent="0.2">
      <c r="A39" s="213">
        <v>15</v>
      </c>
      <c r="B39" s="220" t="s">
        <v>163</v>
      </c>
      <c r="C39" s="265" t="s">
        <v>164</v>
      </c>
      <c r="D39" s="222" t="s">
        <v>146</v>
      </c>
      <c r="E39" s="228">
        <v>50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22">
        <v>7.3499999999999998E-3</v>
      </c>
      <c r="O39" s="222">
        <f>ROUND(E39*N39,5)</f>
        <v>0.36749999999999999</v>
      </c>
      <c r="P39" s="222">
        <v>0</v>
      </c>
      <c r="Q39" s="222">
        <f>ROUND(E39*P39,5)</f>
        <v>0</v>
      </c>
      <c r="R39" s="222"/>
      <c r="S39" s="222"/>
      <c r="T39" s="223">
        <v>3.3000000000000002E-2</v>
      </c>
      <c r="U39" s="222">
        <f>ROUND(E39*T39,2)</f>
        <v>1.65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119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20"/>
      <c r="C40" s="266" t="s">
        <v>165</v>
      </c>
      <c r="D40" s="224"/>
      <c r="E40" s="229">
        <v>50</v>
      </c>
      <c r="F40" s="233"/>
      <c r="G40" s="233"/>
      <c r="H40" s="233"/>
      <c r="I40" s="233"/>
      <c r="J40" s="233"/>
      <c r="K40" s="233"/>
      <c r="L40" s="233"/>
      <c r="M40" s="233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121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16</v>
      </c>
      <c r="B41" s="220" t="s">
        <v>166</v>
      </c>
      <c r="C41" s="265" t="s">
        <v>167</v>
      </c>
      <c r="D41" s="222" t="s">
        <v>146</v>
      </c>
      <c r="E41" s="228">
        <v>50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2.1000000000000001E-2</v>
      </c>
      <c r="U41" s="222">
        <f>ROUND(E41*T41,2)</f>
        <v>1.05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119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17</v>
      </c>
      <c r="B42" s="220" t="s">
        <v>168</v>
      </c>
      <c r="C42" s="265" t="s">
        <v>169</v>
      </c>
      <c r="D42" s="222" t="s">
        <v>146</v>
      </c>
      <c r="E42" s="228">
        <v>50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2">
        <v>1.2E-4</v>
      </c>
      <c r="O42" s="222">
        <f>ROUND(E42*N42,5)</f>
        <v>6.0000000000000001E-3</v>
      </c>
      <c r="P42" s="222">
        <v>0</v>
      </c>
      <c r="Q42" s="222">
        <f>ROUND(E42*P42,5)</f>
        <v>0</v>
      </c>
      <c r="R42" s="222"/>
      <c r="S42" s="222"/>
      <c r="T42" s="223">
        <v>1E-3</v>
      </c>
      <c r="U42" s="222">
        <f>ROUND(E42*T42,2)</f>
        <v>0.05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119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14" t="s">
        <v>114</v>
      </c>
      <c r="B43" s="221" t="s">
        <v>63</v>
      </c>
      <c r="C43" s="267" t="s">
        <v>64</v>
      </c>
      <c r="D43" s="225"/>
      <c r="E43" s="230"/>
      <c r="F43" s="234"/>
      <c r="G43" s="234">
        <f>SUMIF(AE44:AE54,"&lt;&gt;NOR",G44:G54)</f>
        <v>0</v>
      </c>
      <c r="H43" s="234"/>
      <c r="I43" s="234">
        <f>SUM(I44:I54)</f>
        <v>0</v>
      </c>
      <c r="J43" s="234"/>
      <c r="K43" s="234">
        <f>SUM(K44:K54)</f>
        <v>0</v>
      </c>
      <c r="L43" s="234"/>
      <c r="M43" s="234">
        <f>SUM(M44:M54)</f>
        <v>0</v>
      </c>
      <c r="N43" s="225"/>
      <c r="O43" s="225">
        <f>SUM(O44:O54)</f>
        <v>0.23475000000000001</v>
      </c>
      <c r="P43" s="225"/>
      <c r="Q43" s="225">
        <f>SUM(Q44:Q54)</f>
        <v>0</v>
      </c>
      <c r="R43" s="225"/>
      <c r="S43" s="225"/>
      <c r="T43" s="226"/>
      <c r="U43" s="225">
        <f>SUM(U44:U54)</f>
        <v>7</v>
      </c>
      <c r="AE43" t="s">
        <v>115</v>
      </c>
    </row>
    <row r="44" spans="1:60" outlineLevel="1" x14ac:dyDescent="0.2">
      <c r="A44" s="213">
        <v>18</v>
      </c>
      <c r="B44" s="220" t="s">
        <v>170</v>
      </c>
      <c r="C44" s="265" t="s">
        <v>171</v>
      </c>
      <c r="D44" s="222" t="s">
        <v>124</v>
      </c>
      <c r="E44" s="228">
        <v>10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2">
        <v>2.3400000000000001E-2</v>
      </c>
      <c r="O44" s="222">
        <f>ROUND(E44*N44,5)</f>
        <v>0.23400000000000001</v>
      </c>
      <c r="P44" s="222">
        <v>0</v>
      </c>
      <c r="Q44" s="222">
        <f>ROUND(E44*P44,5)</f>
        <v>0</v>
      </c>
      <c r="R44" s="222"/>
      <c r="S44" s="222"/>
      <c r="T44" s="223">
        <v>0.5</v>
      </c>
      <c r="U44" s="222">
        <f>ROUND(E44*T44,2)</f>
        <v>5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119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20"/>
      <c r="C45" s="266" t="s">
        <v>172</v>
      </c>
      <c r="D45" s="224"/>
      <c r="E45" s="229"/>
      <c r="F45" s="233"/>
      <c r="G45" s="233"/>
      <c r="H45" s="233"/>
      <c r="I45" s="233"/>
      <c r="J45" s="233"/>
      <c r="K45" s="233"/>
      <c r="L45" s="233"/>
      <c r="M45" s="233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121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6" t="s">
        <v>173</v>
      </c>
      <c r="D46" s="224"/>
      <c r="E46" s="229">
        <v>10</v>
      </c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121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>
        <v>19</v>
      </c>
      <c r="B47" s="220" t="s">
        <v>174</v>
      </c>
      <c r="C47" s="265" t="s">
        <v>175</v>
      </c>
      <c r="D47" s="222" t="s">
        <v>124</v>
      </c>
      <c r="E47" s="228">
        <v>10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119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20</v>
      </c>
      <c r="B48" s="220" t="s">
        <v>176</v>
      </c>
      <c r="C48" s="265" t="s">
        <v>177</v>
      </c>
      <c r="D48" s="222" t="s">
        <v>124</v>
      </c>
      <c r="E48" s="228">
        <v>5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21</v>
      </c>
      <c r="M48" s="233">
        <f>G48*(1+L48/100)</f>
        <v>0</v>
      </c>
      <c r="N48" s="222">
        <v>1.4999999999999999E-4</v>
      </c>
      <c r="O48" s="222">
        <f>ROUND(E48*N48,5)</f>
        <v>7.5000000000000002E-4</v>
      </c>
      <c r="P48" s="222">
        <v>0</v>
      </c>
      <c r="Q48" s="222">
        <f>ROUND(E48*P48,5)</f>
        <v>0</v>
      </c>
      <c r="R48" s="222"/>
      <c r="S48" s="222"/>
      <c r="T48" s="223">
        <v>0.4</v>
      </c>
      <c r="U48" s="222">
        <f>ROUND(E48*T48,2)</f>
        <v>2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119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6" t="s">
        <v>178</v>
      </c>
      <c r="D49" s="224"/>
      <c r="E49" s="229"/>
      <c r="F49" s="233"/>
      <c r="G49" s="233"/>
      <c r="H49" s="233"/>
      <c r="I49" s="233"/>
      <c r="J49" s="233"/>
      <c r="K49" s="233"/>
      <c r="L49" s="233"/>
      <c r="M49" s="233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121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6" t="s">
        <v>179</v>
      </c>
      <c r="D50" s="224"/>
      <c r="E50" s="229">
        <v>5</v>
      </c>
      <c r="F50" s="233"/>
      <c r="G50" s="233"/>
      <c r="H50" s="233"/>
      <c r="I50" s="233"/>
      <c r="J50" s="233"/>
      <c r="K50" s="233"/>
      <c r="L50" s="233"/>
      <c r="M50" s="233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121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21</v>
      </c>
      <c r="B51" s="220" t="s">
        <v>180</v>
      </c>
      <c r="C51" s="265" t="s">
        <v>181</v>
      </c>
      <c r="D51" s="222" t="s">
        <v>182</v>
      </c>
      <c r="E51" s="228">
        <v>12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0</v>
      </c>
      <c r="U51" s="222">
        <f>ROUND(E51*T51,2)</f>
        <v>0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119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/>
      <c r="B52" s="220"/>
      <c r="C52" s="266" t="s">
        <v>183</v>
      </c>
      <c r="D52" s="224"/>
      <c r="E52" s="229"/>
      <c r="F52" s="233"/>
      <c r="G52" s="233"/>
      <c r="H52" s="233"/>
      <c r="I52" s="233"/>
      <c r="J52" s="233"/>
      <c r="K52" s="233"/>
      <c r="L52" s="233"/>
      <c r="M52" s="233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121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20"/>
      <c r="C53" s="266" t="s">
        <v>184</v>
      </c>
      <c r="D53" s="224"/>
      <c r="E53" s="229">
        <v>8</v>
      </c>
      <c r="F53" s="233"/>
      <c r="G53" s="233"/>
      <c r="H53" s="233"/>
      <c r="I53" s="233"/>
      <c r="J53" s="233"/>
      <c r="K53" s="233"/>
      <c r="L53" s="233"/>
      <c r="M53" s="233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121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20"/>
      <c r="C54" s="266" t="s">
        <v>185</v>
      </c>
      <c r="D54" s="224"/>
      <c r="E54" s="229">
        <v>4</v>
      </c>
      <c r="F54" s="233"/>
      <c r="G54" s="233"/>
      <c r="H54" s="233"/>
      <c r="I54" s="233"/>
      <c r="J54" s="233"/>
      <c r="K54" s="233"/>
      <c r="L54" s="233"/>
      <c r="M54" s="233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121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14" t="s">
        <v>114</v>
      </c>
      <c r="B55" s="221" t="s">
        <v>65</v>
      </c>
      <c r="C55" s="267" t="s">
        <v>66</v>
      </c>
      <c r="D55" s="225"/>
      <c r="E55" s="230"/>
      <c r="F55" s="234"/>
      <c r="G55" s="234">
        <f>SUMIF(AE56:AE61,"&lt;&gt;NOR",G56:G61)</f>
        <v>0</v>
      </c>
      <c r="H55" s="234"/>
      <c r="I55" s="234">
        <f>SUM(I56:I61)</f>
        <v>0</v>
      </c>
      <c r="J55" s="234"/>
      <c r="K55" s="234">
        <f>SUM(K56:K61)</f>
        <v>0</v>
      </c>
      <c r="L55" s="234"/>
      <c r="M55" s="234">
        <f>SUM(M56:M61)</f>
        <v>0</v>
      </c>
      <c r="N55" s="225"/>
      <c r="O55" s="225">
        <f>SUM(O56:O61)</f>
        <v>0</v>
      </c>
      <c r="P55" s="225"/>
      <c r="Q55" s="225">
        <f>SUM(Q56:Q61)</f>
        <v>138.27967999999998</v>
      </c>
      <c r="R55" s="225"/>
      <c r="S55" s="225"/>
      <c r="T55" s="226"/>
      <c r="U55" s="225">
        <f>SUM(U56:U61)</f>
        <v>331.93</v>
      </c>
      <c r="AE55" t="s">
        <v>115</v>
      </c>
    </row>
    <row r="56" spans="1:60" ht="22.5" outlineLevel="1" x14ac:dyDescent="0.2">
      <c r="A56" s="213">
        <v>22</v>
      </c>
      <c r="B56" s="220" t="s">
        <v>186</v>
      </c>
      <c r="C56" s="265" t="s">
        <v>187</v>
      </c>
      <c r="D56" s="222" t="s">
        <v>146</v>
      </c>
      <c r="E56" s="228">
        <v>65.757999999999996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22">
        <v>0</v>
      </c>
      <c r="O56" s="222">
        <f>ROUND(E56*N56,5)</f>
        <v>0</v>
      </c>
      <c r="P56" s="222">
        <v>1.6</v>
      </c>
      <c r="Q56" s="222">
        <f>ROUND(E56*P56,5)</f>
        <v>105.2128</v>
      </c>
      <c r="R56" s="222"/>
      <c r="S56" s="222"/>
      <c r="T56" s="223">
        <v>2.3380000000000001</v>
      </c>
      <c r="U56" s="222">
        <f>ROUND(E56*T56,2)</f>
        <v>153.74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119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20"/>
      <c r="C57" s="266" t="s">
        <v>188</v>
      </c>
      <c r="D57" s="224"/>
      <c r="E57" s="229"/>
      <c r="F57" s="233"/>
      <c r="G57" s="233"/>
      <c r="H57" s="233"/>
      <c r="I57" s="233"/>
      <c r="J57" s="233"/>
      <c r="K57" s="233"/>
      <c r="L57" s="233"/>
      <c r="M57" s="233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121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20"/>
      <c r="C58" s="266" t="s">
        <v>189</v>
      </c>
      <c r="D58" s="224"/>
      <c r="E58" s="229">
        <v>65.757999999999996</v>
      </c>
      <c r="F58" s="233"/>
      <c r="G58" s="233"/>
      <c r="H58" s="233"/>
      <c r="I58" s="233"/>
      <c r="J58" s="233"/>
      <c r="K58" s="233"/>
      <c r="L58" s="233"/>
      <c r="M58" s="233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121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13">
        <v>23</v>
      </c>
      <c r="B59" s="220" t="s">
        <v>190</v>
      </c>
      <c r="C59" s="265" t="s">
        <v>191</v>
      </c>
      <c r="D59" s="222" t="s">
        <v>146</v>
      </c>
      <c r="E59" s="228">
        <v>15.0304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2">
        <v>0</v>
      </c>
      <c r="O59" s="222">
        <f>ROUND(E59*N59,5)</f>
        <v>0</v>
      </c>
      <c r="P59" s="222">
        <v>2.2000000000000002</v>
      </c>
      <c r="Q59" s="222">
        <f>ROUND(E59*P59,5)</f>
        <v>33.066879999999998</v>
      </c>
      <c r="R59" s="222"/>
      <c r="S59" s="222"/>
      <c r="T59" s="223">
        <v>11.855</v>
      </c>
      <c r="U59" s="222">
        <f>ROUND(E59*T59,2)</f>
        <v>178.19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119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/>
      <c r="B60" s="220"/>
      <c r="C60" s="266" t="s">
        <v>192</v>
      </c>
      <c r="D60" s="224"/>
      <c r="E60" s="229"/>
      <c r="F60" s="233"/>
      <c r="G60" s="233"/>
      <c r="H60" s="233"/>
      <c r="I60" s="233"/>
      <c r="J60" s="233"/>
      <c r="K60" s="233"/>
      <c r="L60" s="233"/>
      <c r="M60" s="233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121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/>
      <c r="B61" s="220"/>
      <c r="C61" s="266" t="s">
        <v>193</v>
      </c>
      <c r="D61" s="224"/>
      <c r="E61" s="229">
        <v>15.0304</v>
      </c>
      <c r="F61" s="233"/>
      <c r="G61" s="233"/>
      <c r="H61" s="233"/>
      <c r="I61" s="233"/>
      <c r="J61" s="233"/>
      <c r="K61" s="233"/>
      <c r="L61" s="233"/>
      <c r="M61" s="233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121</v>
      </c>
      <c r="AF61" s="212">
        <v>0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x14ac:dyDescent="0.2">
      <c r="A62" s="214" t="s">
        <v>114</v>
      </c>
      <c r="B62" s="221" t="s">
        <v>67</v>
      </c>
      <c r="C62" s="267" t="s">
        <v>68</v>
      </c>
      <c r="D62" s="225"/>
      <c r="E62" s="230"/>
      <c r="F62" s="234"/>
      <c r="G62" s="234">
        <f>SUMIF(AE63:AE82,"&lt;&gt;NOR",G63:G82)</f>
        <v>0</v>
      </c>
      <c r="H62" s="234"/>
      <c r="I62" s="234">
        <f>SUM(I63:I82)</f>
        <v>0</v>
      </c>
      <c r="J62" s="234"/>
      <c r="K62" s="234">
        <f>SUM(K63:K82)</f>
        <v>0</v>
      </c>
      <c r="L62" s="234"/>
      <c r="M62" s="234">
        <f>SUM(M63:M82)</f>
        <v>0</v>
      </c>
      <c r="N62" s="225"/>
      <c r="O62" s="225">
        <f>SUM(O63:O82)</f>
        <v>6.9999999999999994E-5</v>
      </c>
      <c r="P62" s="225"/>
      <c r="Q62" s="225">
        <f>SUM(Q63:Q82)</f>
        <v>8.2369999999999999E-2</v>
      </c>
      <c r="R62" s="225"/>
      <c r="S62" s="225"/>
      <c r="T62" s="226"/>
      <c r="U62" s="225">
        <f>SUM(U63:U82)</f>
        <v>307.31</v>
      </c>
      <c r="AE62" t="s">
        <v>115</v>
      </c>
    </row>
    <row r="63" spans="1:60" outlineLevel="1" x14ac:dyDescent="0.2">
      <c r="A63" s="213">
        <v>24</v>
      </c>
      <c r="B63" s="220" t="s">
        <v>194</v>
      </c>
      <c r="C63" s="265" t="s">
        <v>195</v>
      </c>
      <c r="D63" s="222" t="s">
        <v>196</v>
      </c>
      <c r="E63" s="228">
        <v>154.58500000000001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21</v>
      </c>
      <c r="M63" s="233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0.55000000000000004</v>
      </c>
      <c r="U63" s="222">
        <f>ROUND(E63*T63,2)</f>
        <v>85.02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119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/>
      <c r="B64" s="220"/>
      <c r="C64" s="266" t="s">
        <v>197</v>
      </c>
      <c r="D64" s="224"/>
      <c r="E64" s="229">
        <v>154.58500000000001</v>
      </c>
      <c r="F64" s="233"/>
      <c r="G64" s="233"/>
      <c r="H64" s="233"/>
      <c r="I64" s="233"/>
      <c r="J64" s="233"/>
      <c r="K64" s="233"/>
      <c r="L64" s="233"/>
      <c r="M64" s="233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121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25</v>
      </c>
      <c r="B65" s="220" t="s">
        <v>198</v>
      </c>
      <c r="C65" s="265" t="s">
        <v>199</v>
      </c>
      <c r="D65" s="222" t="s">
        <v>200</v>
      </c>
      <c r="E65" s="228">
        <v>80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0</v>
      </c>
      <c r="U65" s="222">
        <f>ROUND(E65*T65,2)</f>
        <v>0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119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/>
      <c r="B66" s="220"/>
      <c r="C66" s="266" t="s">
        <v>201</v>
      </c>
      <c r="D66" s="224"/>
      <c r="E66" s="229">
        <v>80</v>
      </c>
      <c r="F66" s="233"/>
      <c r="G66" s="233"/>
      <c r="H66" s="233"/>
      <c r="I66" s="233"/>
      <c r="J66" s="233"/>
      <c r="K66" s="233"/>
      <c r="L66" s="233"/>
      <c r="M66" s="233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121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26</v>
      </c>
      <c r="B67" s="220" t="s">
        <v>202</v>
      </c>
      <c r="C67" s="265" t="s">
        <v>203</v>
      </c>
      <c r="D67" s="222" t="s">
        <v>200</v>
      </c>
      <c r="E67" s="228">
        <v>10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119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/>
      <c r="B68" s="220"/>
      <c r="C68" s="266" t="s">
        <v>173</v>
      </c>
      <c r="D68" s="224"/>
      <c r="E68" s="229">
        <v>10</v>
      </c>
      <c r="F68" s="233"/>
      <c r="G68" s="233"/>
      <c r="H68" s="233"/>
      <c r="I68" s="233"/>
      <c r="J68" s="233"/>
      <c r="K68" s="233"/>
      <c r="L68" s="233"/>
      <c r="M68" s="233"/>
      <c r="N68" s="222"/>
      <c r="O68" s="222"/>
      <c r="P68" s="222"/>
      <c r="Q68" s="222"/>
      <c r="R68" s="222"/>
      <c r="S68" s="222"/>
      <c r="T68" s="223"/>
      <c r="U68" s="22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121</v>
      </c>
      <c r="AF68" s="212">
        <v>0</v>
      </c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27</v>
      </c>
      <c r="B69" s="220" t="s">
        <v>204</v>
      </c>
      <c r="C69" s="265" t="s">
        <v>205</v>
      </c>
      <c r="D69" s="222" t="s">
        <v>196</v>
      </c>
      <c r="E69" s="228">
        <v>154.58500000000001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0.94199999999999995</v>
      </c>
      <c r="U69" s="222">
        <f>ROUND(E69*T69,2)</f>
        <v>145.62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119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28</v>
      </c>
      <c r="B70" s="220" t="s">
        <v>206</v>
      </c>
      <c r="C70" s="265" t="s">
        <v>207</v>
      </c>
      <c r="D70" s="222" t="s">
        <v>196</v>
      </c>
      <c r="E70" s="228">
        <v>154.58500000000001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0.49</v>
      </c>
      <c r="U70" s="222">
        <f>ROUND(E70*T70,2)</f>
        <v>75.75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119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29</v>
      </c>
      <c r="B71" s="220" t="s">
        <v>208</v>
      </c>
      <c r="C71" s="265" t="s">
        <v>209</v>
      </c>
      <c r="D71" s="222" t="s">
        <v>196</v>
      </c>
      <c r="E71" s="228">
        <v>5005.3374999999996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2">
        <v>0</v>
      </c>
      <c r="O71" s="222">
        <f>ROUND(E71*N71,5)</f>
        <v>0</v>
      </c>
      <c r="P71" s="222">
        <v>0</v>
      </c>
      <c r="Q71" s="222">
        <f>ROUND(E71*P71,5)</f>
        <v>0</v>
      </c>
      <c r="R71" s="222"/>
      <c r="S71" s="222"/>
      <c r="T71" s="223">
        <v>0</v>
      </c>
      <c r="U71" s="222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119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13"/>
      <c r="B72" s="220"/>
      <c r="C72" s="266" t="s">
        <v>210</v>
      </c>
      <c r="D72" s="224"/>
      <c r="E72" s="229">
        <v>4776.0074999999997</v>
      </c>
      <c r="F72" s="233"/>
      <c r="G72" s="233"/>
      <c r="H72" s="233"/>
      <c r="I72" s="233"/>
      <c r="J72" s="233"/>
      <c r="K72" s="233"/>
      <c r="L72" s="233"/>
      <c r="M72" s="233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121</v>
      </c>
      <c r="AF72" s="212">
        <v>0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22.5" outlineLevel="1" x14ac:dyDescent="0.2">
      <c r="A73" s="213"/>
      <c r="B73" s="220"/>
      <c r="C73" s="266" t="s">
        <v>211</v>
      </c>
      <c r="D73" s="224"/>
      <c r="E73" s="229">
        <v>229.33</v>
      </c>
      <c r="F73" s="233"/>
      <c r="G73" s="233"/>
      <c r="H73" s="233"/>
      <c r="I73" s="233"/>
      <c r="J73" s="233"/>
      <c r="K73" s="233"/>
      <c r="L73" s="233"/>
      <c r="M73" s="233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121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30</v>
      </c>
      <c r="B74" s="220" t="s">
        <v>212</v>
      </c>
      <c r="C74" s="265" t="s">
        <v>213</v>
      </c>
      <c r="D74" s="222" t="s">
        <v>196</v>
      </c>
      <c r="E74" s="228">
        <v>138.435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2">
        <v>0</v>
      </c>
      <c r="O74" s="222">
        <f>ROUND(E74*N74,5)</f>
        <v>0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119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/>
      <c r="B75" s="220"/>
      <c r="C75" s="266" t="s">
        <v>214</v>
      </c>
      <c r="D75" s="224"/>
      <c r="E75" s="229">
        <v>138.435</v>
      </c>
      <c r="F75" s="233"/>
      <c r="G75" s="233"/>
      <c r="H75" s="233"/>
      <c r="I75" s="233"/>
      <c r="J75" s="233"/>
      <c r="K75" s="233"/>
      <c r="L75" s="233"/>
      <c r="M75" s="233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121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>
        <v>31</v>
      </c>
      <c r="B76" s="220" t="s">
        <v>215</v>
      </c>
      <c r="C76" s="265" t="s">
        <v>216</v>
      </c>
      <c r="D76" s="222" t="s">
        <v>196</v>
      </c>
      <c r="E76" s="228">
        <v>9.35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2">
        <v>0</v>
      </c>
      <c r="O76" s="222">
        <f>ROUND(E76*N76,5)</f>
        <v>0</v>
      </c>
      <c r="P76" s="222">
        <v>0</v>
      </c>
      <c r="Q76" s="222">
        <f>ROUND(E76*P76,5)</f>
        <v>0</v>
      </c>
      <c r="R76" s="222"/>
      <c r="S76" s="222"/>
      <c r="T76" s="223">
        <v>0</v>
      </c>
      <c r="U76" s="222">
        <f>ROUND(E76*T76,2)</f>
        <v>0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119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/>
      <c r="B77" s="220"/>
      <c r="C77" s="266" t="s">
        <v>217</v>
      </c>
      <c r="D77" s="224"/>
      <c r="E77" s="229">
        <v>11.46</v>
      </c>
      <c r="F77" s="233"/>
      <c r="G77" s="233"/>
      <c r="H77" s="233"/>
      <c r="I77" s="233"/>
      <c r="J77" s="233"/>
      <c r="K77" s="233"/>
      <c r="L77" s="233"/>
      <c r="M77" s="233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121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32</v>
      </c>
      <c r="B78" s="220" t="s">
        <v>218</v>
      </c>
      <c r="C78" s="265" t="s">
        <v>219</v>
      </c>
      <c r="D78" s="222" t="s">
        <v>196</v>
      </c>
      <c r="E78" s="228">
        <v>6.8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22">
        <v>0</v>
      </c>
      <c r="O78" s="222">
        <f>ROUND(E78*N78,5)</f>
        <v>0</v>
      </c>
      <c r="P78" s="222">
        <v>0</v>
      </c>
      <c r="Q78" s="222">
        <f>ROUND(E78*P78,5)</f>
        <v>0</v>
      </c>
      <c r="R78" s="222"/>
      <c r="S78" s="222"/>
      <c r="T78" s="223">
        <v>0</v>
      </c>
      <c r="U78" s="222">
        <f>ROUND(E78*T78,2)</f>
        <v>0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119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20"/>
      <c r="C79" s="266" t="s">
        <v>220</v>
      </c>
      <c r="D79" s="224"/>
      <c r="E79" s="229">
        <v>6.8</v>
      </c>
      <c r="F79" s="233"/>
      <c r="G79" s="233"/>
      <c r="H79" s="233"/>
      <c r="I79" s="233"/>
      <c r="J79" s="233"/>
      <c r="K79" s="233"/>
      <c r="L79" s="233"/>
      <c r="M79" s="233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121</v>
      </c>
      <c r="AF79" s="212">
        <v>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>
        <v>33</v>
      </c>
      <c r="B80" s="220" t="s">
        <v>221</v>
      </c>
      <c r="C80" s="265" t="s">
        <v>222</v>
      </c>
      <c r="D80" s="222" t="s">
        <v>146</v>
      </c>
      <c r="E80" s="228">
        <v>3.7440000000000001E-2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22">
        <v>1.82E-3</v>
      </c>
      <c r="O80" s="222">
        <f>ROUND(E80*N80,5)</f>
        <v>6.9999999999999994E-5</v>
      </c>
      <c r="P80" s="222">
        <v>2.2000000000000002</v>
      </c>
      <c r="Q80" s="222">
        <f>ROUND(E80*P80,5)</f>
        <v>8.2369999999999999E-2</v>
      </c>
      <c r="R80" s="222"/>
      <c r="S80" s="222"/>
      <c r="T80" s="223">
        <v>24.446000000000002</v>
      </c>
      <c r="U80" s="222">
        <f>ROUND(E80*T80,2)</f>
        <v>0.92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119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20"/>
      <c r="C81" s="266" t="s">
        <v>223</v>
      </c>
      <c r="D81" s="224"/>
      <c r="E81" s="229"/>
      <c r="F81" s="233"/>
      <c r="G81" s="233"/>
      <c r="H81" s="233"/>
      <c r="I81" s="233"/>
      <c r="J81" s="233"/>
      <c r="K81" s="233"/>
      <c r="L81" s="233"/>
      <c r="M81" s="233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121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20"/>
      <c r="C82" s="266" t="s">
        <v>224</v>
      </c>
      <c r="D82" s="224"/>
      <c r="E82" s="229">
        <v>3.7440000000000001E-2</v>
      </c>
      <c r="F82" s="233"/>
      <c r="G82" s="233"/>
      <c r="H82" s="233"/>
      <c r="I82" s="233"/>
      <c r="J82" s="233"/>
      <c r="K82" s="233"/>
      <c r="L82" s="233"/>
      <c r="M82" s="233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121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x14ac:dyDescent="0.2">
      <c r="A83" s="214" t="s">
        <v>114</v>
      </c>
      <c r="B83" s="221" t="s">
        <v>69</v>
      </c>
      <c r="C83" s="267" t="s">
        <v>70</v>
      </c>
      <c r="D83" s="225"/>
      <c r="E83" s="230"/>
      <c r="F83" s="234"/>
      <c r="G83" s="234">
        <f>SUMIF(AE84:AE86,"&lt;&gt;NOR",G84:G86)</f>
        <v>0</v>
      </c>
      <c r="H83" s="234"/>
      <c r="I83" s="234">
        <f>SUM(I84:I86)</f>
        <v>0</v>
      </c>
      <c r="J83" s="234"/>
      <c r="K83" s="234">
        <f>SUM(K84:K86)</f>
        <v>0</v>
      </c>
      <c r="L83" s="234"/>
      <c r="M83" s="234">
        <f>SUM(M84:M86)</f>
        <v>0</v>
      </c>
      <c r="N83" s="225"/>
      <c r="O83" s="225">
        <f>SUM(O84:O86)</f>
        <v>0</v>
      </c>
      <c r="P83" s="225"/>
      <c r="Q83" s="225">
        <f>SUM(Q84:Q86)</f>
        <v>0</v>
      </c>
      <c r="R83" s="225"/>
      <c r="S83" s="225"/>
      <c r="T83" s="226"/>
      <c r="U83" s="225">
        <f>SUM(U84:U86)</f>
        <v>136.22</v>
      </c>
      <c r="AE83" t="s">
        <v>115</v>
      </c>
    </row>
    <row r="84" spans="1:60" outlineLevel="1" x14ac:dyDescent="0.2">
      <c r="A84" s="213">
        <v>34</v>
      </c>
      <c r="B84" s="220" t="s">
        <v>225</v>
      </c>
      <c r="C84" s="265" t="s">
        <v>226</v>
      </c>
      <c r="D84" s="222" t="s">
        <v>196</v>
      </c>
      <c r="E84" s="228">
        <v>72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1.8919999999999999</v>
      </c>
      <c r="U84" s="222">
        <f>ROUND(E84*T84,2)</f>
        <v>136.22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119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/>
      <c r="B85" s="220"/>
      <c r="C85" s="268" t="s">
        <v>227</v>
      </c>
      <c r="D85" s="227"/>
      <c r="E85" s="231"/>
      <c r="F85" s="235"/>
      <c r="G85" s="236"/>
      <c r="H85" s="233"/>
      <c r="I85" s="233"/>
      <c r="J85" s="233"/>
      <c r="K85" s="233"/>
      <c r="L85" s="233"/>
      <c r="M85" s="233"/>
      <c r="N85" s="222"/>
      <c r="O85" s="222"/>
      <c r="P85" s="222"/>
      <c r="Q85" s="222"/>
      <c r="R85" s="222"/>
      <c r="S85" s="222"/>
      <c r="T85" s="223"/>
      <c r="U85" s="222"/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228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5" t="str">
        <f>C85</f>
        <v>včetně provozu autojeřábu pro vynesení materiálu na střechu</v>
      </c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13"/>
      <c r="B86" s="220"/>
      <c r="C86" s="266" t="s">
        <v>229</v>
      </c>
      <c r="D86" s="224"/>
      <c r="E86" s="229">
        <v>72</v>
      </c>
      <c r="F86" s="233"/>
      <c r="G86" s="233"/>
      <c r="H86" s="233"/>
      <c r="I86" s="233"/>
      <c r="J86" s="233"/>
      <c r="K86" s="233"/>
      <c r="L86" s="233"/>
      <c r="M86" s="233"/>
      <c r="N86" s="222"/>
      <c r="O86" s="222"/>
      <c r="P86" s="222"/>
      <c r="Q86" s="222"/>
      <c r="R86" s="222"/>
      <c r="S86" s="222"/>
      <c r="T86" s="223"/>
      <c r="U86" s="222"/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121</v>
      </c>
      <c r="AF86" s="212">
        <v>0</v>
      </c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">
      <c r="A87" s="214" t="s">
        <v>114</v>
      </c>
      <c r="B87" s="221" t="s">
        <v>71</v>
      </c>
      <c r="C87" s="267" t="s">
        <v>72</v>
      </c>
      <c r="D87" s="225"/>
      <c r="E87" s="230"/>
      <c r="F87" s="234"/>
      <c r="G87" s="234">
        <f>SUMIF(AE88:AE95,"&lt;&gt;NOR",G88:G95)</f>
        <v>0</v>
      </c>
      <c r="H87" s="234"/>
      <c r="I87" s="234">
        <f>SUM(I88:I95)</f>
        <v>0</v>
      </c>
      <c r="J87" s="234"/>
      <c r="K87" s="234">
        <f>SUM(K88:K95)</f>
        <v>0</v>
      </c>
      <c r="L87" s="234"/>
      <c r="M87" s="234">
        <f>SUM(M88:M95)</f>
        <v>0</v>
      </c>
      <c r="N87" s="225"/>
      <c r="O87" s="225">
        <f>SUM(O88:O95)</f>
        <v>0.26701000000000003</v>
      </c>
      <c r="P87" s="225"/>
      <c r="Q87" s="225">
        <f>SUM(Q88:Q95)</f>
        <v>0</v>
      </c>
      <c r="R87" s="225"/>
      <c r="S87" s="225"/>
      <c r="T87" s="226"/>
      <c r="U87" s="225">
        <f>SUM(U88:U95)</f>
        <v>60.08</v>
      </c>
      <c r="AE87" t="s">
        <v>115</v>
      </c>
    </row>
    <row r="88" spans="1:60" ht="22.5" outlineLevel="1" x14ac:dyDescent="0.2">
      <c r="A88" s="213">
        <v>35</v>
      </c>
      <c r="B88" s="220" t="s">
        <v>230</v>
      </c>
      <c r="C88" s="265" t="s">
        <v>231</v>
      </c>
      <c r="D88" s="222" t="s">
        <v>118</v>
      </c>
      <c r="E88" s="228">
        <v>834.39940000000001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2">
        <v>3.2000000000000003E-4</v>
      </c>
      <c r="O88" s="222">
        <f>ROUND(E88*N88,5)</f>
        <v>0.26701000000000003</v>
      </c>
      <c r="P88" s="222">
        <v>0</v>
      </c>
      <c r="Q88" s="222">
        <f>ROUND(E88*P88,5)</f>
        <v>0</v>
      </c>
      <c r="R88" s="222"/>
      <c r="S88" s="222"/>
      <c r="T88" s="223">
        <v>7.1999999999999995E-2</v>
      </c>
      <c r="U88" s="222">
        <f>ROUND(E88*T88,2)</f>
        <v>60.08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119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/>
      <c r="B89" s="220"/>
      <c r="C89" s="266" t="s">
        <v>232</v>
      </c>
      <c r="D89" s="224"/>
      <c r="E89" s="229"/>
      <c r="F89" s="233"/>
      <c r="G89" s="233"/>
      <c r="H89" s="233"/>
      <c r="I89" s="233"/>
      <c r="J89" s="233"/>
      <c r="K89" s="233"/>
      <c r="L89" s="233"/>
      <c r="M89" s="233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121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/>
      <c r="B90" s="220"/>
      <c r="C90" s="266" t="s">
        <v>120</v>
      </c>
      <c r="D90" s="224"/>
      <c r="E90" s="229">
        <v>366.26560000000001</v>
      </c>
      <c r="F90" s="233"/>
      <c r="G90" s="233"/>
      <c r="H90" s="233"/>
      <c r="I90" s="233"/>
      <c r="J90" s="233"/>
      <c r="K90" s="233"/>
      <c r="L90" s="233"/>
      <c r="M90" s="233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121</v>
      </c>
      <c r="AF90" s="212">
        <v>0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20"/>
      <c r="C91" s="266" t="s">
        <v>233</v>
      </c>
      <c r="D91" s="224"/>
      <c r="E91" s="229">
        <v>55.834400000000002</v>
      </c>
      <c r="F91" s="233"/>
      <c r="G91" s="233"/>
      <c r="H91" s="233"/>
      <c r="I91" s="233"/>
      <c r="J91" s="233"/>
      <c r="K91" s="233"/>
      <c r="L91" s="233"/>
      <c r="M91" s="233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121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/>
      <c r="B92" s="220"/>
      <c r="C92" s="266" t="s">
        <v>234</v>
      </c>
      <c r="D92" s="224"/>
      <c r="E92" s="229">
        <v>33.028799999999997</v>
      </c>
      <c r="F92" s="233"/>
      <c r="G92" s="233"/>
      <c r="H92" s="233"/>
      <c r="I92" s="233"/>
      <c r="J92" s="233"/>
      <c r="K92" s="233"/>
      <c r="L92" s="233"/>
      <c r="M92" s="233"/>
      <c r="N92" s="222"/>
      <c r="O92" s="222"/>
      <c r="P92" s="222"/>
      <c r="Q92" s="222"/>
      <c r="R92" s="222"/>
      <c r="S92" s="222"/>
      <c r="T92" s="223"/>
      <c r="U92" s="222"/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121</v>
      </c>
      <c r="AF92" s="212">
        <v>0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/>
      <c r="B93" s="220"/>
      <c r="C93" s="266" t="s">
        <v>235</v>
      </c>
      <c r="D93" s="224"/>
      <c r="E93" s="229">
        <v>13.005000000000001</v>
      </c>
      <c r="F93" s="233"/>
      <c r="G93" s="233"/>
      <c r="H93" s="233"/>
      <c r="I93" s="233"/>
      <c r="J93" s="233"/>
      <c r="K93" s="233"/>
      <c r="L93" s="233"/>
      <c r="M93" s="233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121</v>
      </c>
      <c r="AF93" s="212">
        <v>0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20"/>
      <c r="C94" s="266" t="s">
        <v>236</v>
      </c>
      <c r="D94" s="224"/>
      <c r="E94" s="229"/>
      <c r="F94" s="233"/>
      <c r="G94" s="233"/>
      <c r="H94" s="233"/>
      <c r="I94" s="233"/>
      <c r="J94" s="233"/>
      <c r="K94" s="233"/>
      <c r="L94" s="233"/>
      <c r="M94" s="233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121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/>
      <c r="B95" s="220"/>
      <c r="C95" s="266" t="s">
        <v>120</v>
      </c>
      <c r="D95" s="224"/>
      <c r="E95" s="229">
        <v>366.26560000000001</v>
      </c>
      <c r="F95" s="233"/>
      <c r="G95" s="233"/>
      <c r="H95" s="233"/>
      <c r="I95" s="233"/>
      <c r="J95" s="233"/>
      <c r="K95" s="233"/>
      <c r="L95" s="233"/>
      <c r="M95" s="233"/>
      <c r="N95" s="222"/>
      <c r="O95" s="222"/>
      <c r="P95" s="222"/>
      <c r="Q95" s="222"/>
      <c r="R95" s="222"/>
      <c r="S95" s="222"/>
      <c r="T95" s="223"/>
      <c r="U95" s="22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121</v>
      </c>
      <c r="AF95" s="212">
        <v>0</v>
      </c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">
      <c r="A96" s="214" t="s">
        <v>114</v>
      </c>
      <c r="B96" s="221" t="s">
        <v>73</v>
      </c>
      <c r="C96" s="267" t="s">
        <v>74</v>
      </c>
      <c r="D96" s="225"/>
      <c r="E96" s="230"/>
      <c r="F96" s="234"/>
      <c r="G96" s="234">
        <f>SUMIF(AE97:AE124,"&lt;&gt;NOR",G97:G124)</f>
        <v>0</v>
      </c>
      <c r="H96" s="234"/>
      <c r="I96" s="234">
        <f>SUM(I97:I124)</f>
        <v>0</v>
      </c>
      <c r="J96" s="234"/>
      <c r="K96" s="234">
        <f>SUM(K97:K124)</f>
        <v>0</v>
      </c>
      <c r="L96" s="234"/>
      <c r="M96" s="234">
        <f>SUM(M97:M124)</f>
        <v>0</v>
      </c>
      <c r="N96" s="225"/>
      <c r="O96" s="225">
        <f>SUM(O97:O124)</f>
        <v>5.0337899999999998</v>
      </c>
      <c r="P96" s="225"/>
      <c r="Q96" s="225">
        <f>SUM(Q97:Q124)</f>
        <v>9.3525600000000004</v>
      </c>
      <c r="R96" s="225"/>
      <c r="S96" s="225"/>
      <c r="T96" s="226"/>
      <c r="U96" s="225">
        <f>SUM(U97:U124)</f>
        <v>391.58000000000004</v>
      </c>
      <c r="AE96" t="s">
        <v>115</v>
      </c>
    </row>
    <row r="97" spans="1:60" outlineLevel="1" x14ac:dyDescent="0.2">
      <c r="A97" s="213">
        <v>36</v>
      </c>
      <c r="B97" s="220" t="s">
        <v>237</v>
      </c>
      <c r="C97" s="265" t="s">
        <v>238</v>
      </c>
      <c r="D97" s="222" t="s">
        <v>118</v>
      </c>
      <c r="E97" s="228">
        <v>375.76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22">
        <v>0</v>
      </c>
      <c r="O97" s="222">
        <f>ROUND(E97*N97,5)</f>
        <v>0</v>
      </c>
      <c r="P97" s="222">
        <v>0.01</v>
      </c>
      <c r="Q97" s="222">
        <f>ROUND(E97*P97,5)</f>
        <v>3.7576000000000001</v>
      </c>
      <c r="R97" s="222"/>
      <c r="S97" s="222"/>
      <c r="T97" s="223">
        <v>0.06</v>
      </c>
      <c r="U97" s="222">
        <f>ROUND(E97*T97,2)</f>
        <v>22.55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119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/>
      <c r="B98" s="220"/>
      <c r="C98" s="266" t="s">
        <v>239</v>
      </c>
      <c r="D98" s="224"/>
      <c r="E98" s="229"/>
      <c r="F98" s="233"/>
      <c r="G98" s="233"/>
      <c r="H98" s="233"/>
      <c r="I98" s="233"/>
      <c r="J98" s="233"/>
      <c r="K98" s="233"/>
      <c r="L98" s="233"/>
      <c r="M98" s="233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121</v>
      </c>
      <c r="AF98" s="212">
        <v>0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/>
      <c r="B99" s="220"/>
      <c r="C99" s="266" t="s">
        <v>240</v>
      </c>
      <c r="D99" s="224"/>
      <c r="E99" s="229">
        <v>375.76</v>
      </c>
      <c r="F99" s="233"/>
      <c r="G99" s="233"/>
      <c r="H99" s="233"/>
      <c r="I99" s="233"/>
      <c r="J99" s="233"/>
      <c r="K99" s="233"/>
      <c r="L99" s="233"/>
      <c r="M99" s="233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121</v>
      </c>
      <c r="AF99" s="212">
        <v>0</v>
      </c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>
        <v>37</v>
      </c>
      <c r="B100" s="220" t="s">
        <v>241</v>
      </c>
      <c r="C100" s="265" t="s">
        <v>242</v>
      </c>
      <c r="D100" s="222" t="s">
        <v>118</v>
      </c>
      <c r="E100" s="228">
        <v>399.64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22">
        <v>0</v>
      </c>
      <c r="O100" s="222">
        <f>ROUND(E100*N100,5)</f>
        <v>0</v>
      </c>
      <c r="P100" s="222">
        <v>1.4E-2</v>
      </c>
      <c r="Q100" s="222">
        <f>ROUND(E100*P100,5)</f>
        <v>5.5949600000000004</v>
      </c>
      <c r="R100" s="222"/>
      <c r="S100" s="222"/>
      <c r="T100" s="223">
        <v>6.5000000000000002E-2</v>
      </c>
      <c r="U100" s="222">
        <f>ROUND(E100*T100,2)</f>
        <v>25.98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119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20"/>
      <c r="C101" s="266" t="s">
        <v>243</v>
      </c>
      <c r="D101" s="224"/>
      <c r="E101" s="229"/>
      <c r="F101" s="233"/>
      <c r="G101" s="233"/>
      <c r="H101" s="233"/>
      <c r="I101" s="233"/>
      <c r="J101" s="233"/>
      <c r="K101" s="233"/>
      <c r="L101" s="233"/>
      <c r="M101" s="233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121</v>
      </c>
      <c r="AF101" s="212">
        <v>0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/>
      <c r="B102" s="220"/>
      <c r="C102" s="266" t="s">
        <v>240</v>
      </c>
      <c r="D102" s="224"/>
      <c r="E102" s="229">
        <v>375.76</v>
      </c>
      <c r="F102" s="233"/>
      <c r="G102" s="233"/>
      <c r="H102" s="233"/>
      <c r="I102" s="233"/>
      <c r="J102" s="233"/>
      <c r="K102" s="233"/>
      <c r="L102" s="233"/>
      <c r="M102" s="233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121</v>
      </c>
      <c r="AF102" s="212">
        <v>0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/>
      <c r="B103" s="220"/>
      <c r="C103" s="266" t="s">
        <v>244</v>
      </c>
      <c r="D103" s="224"/>
      <c r="E103" s="229">
        <v>23.88</v>
      </c>
      <c r="F103" s="233"/>
      <c r="G103" s="233"/>
      <c r="H103" s="233"/>
      <c r="I103" s="233"/>
      <c r="J103" s="233"/>
      <c r="K103" s="233"/>
      <c r="L103" s="233"/>
      <c r="M103" s="233"/>
      <c r="N103" s="222"/>
      <c r="O103" s="222"/>
      <c r="P103" s="222"/>
      <c r="Q103" s="222"/>
      <c r="R103" s="222"/>
      <c r="S103" s="222"/>
      <c r="T103" s="223"/>
      <c r="U103" s="22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121</v>
      </c>
      <c r="AF103" s="212">
        <v>0</v>
      </c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2.5" outlineLevel="1" x14ac:dyDescent="0.2">
      <c r="A104" s="213">
        <v>38</v>
      </c>
      <c r="B104" s="220" t="s">
        <v>245</v>
      </c>
      <c r="C104" s="265" t="s">
        <v>246</v>
      </c>
      <c r="D104" s="222" t="s">
        <v>118</v>
      </c>
      <c r="E104" s="228">
        <v>468.13380000000001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22">
        <v>3.0000000000000001E-5</v>
      </c>
      <c r="O104" s="222">
        <f>ROUND(E104*N104,5)</f>
        <v>1.404E-2</v>
      </c>
      <c r="P104" s="222">
        <v>0</v>
      </c>
      <c r="Q104" s="222">
        <f>ROUND(E104*P104,5)</f>
        <v>0</v>
      </c>
      <c r="R104" s="222"/>
      <c r="S104" s="222"/>
      <c r="T104" s="223">
        <v>0.317</v>
      </c>
      <c r="U104" s="222">
        <f>ROUND(E104*T104,2)</f>
        <v>148.4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119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/>
      <c r="B105" s="220"/>
      <c r="C105" s="266" t="s">
        <v>120</v>
      </c>
      <c r="D105" s="224"/>
      <c r="E105" s="229">
        <v>366.26560000000001</v>
      </c>
      <c r="F105" s="233"/>
      <c r="G105" s="233"/>
      <c r="H105" s="233"/>
      <c r="I105" s="233"/>
      <c r="J105" s="233"/>
      <c r="K105" s="233"/>
      <c r="L105" s="233"/>
      <c r="M105" s="233"/>
      <c r="N105" s="222"/>
      <c r="O105" s="222"/>
      <c r="P105" s="222"/>
      <c r="Q105" s="222"/>
      <c r="R105" s="222"/>
      <c r="S105" s="222"/>
      <c r="T105" s="223"/>
      <c r="U105" s="22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121</v>
      </c>
      <c r="AF105" s="212">
        <v>0</v>
      </c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/>
      <c r="B106" s="220"/>
      <c r="C106" s="266" t="s">
        <v>233</v>
      </c>
      <c r="D106" s="224"/>
      <c r="E106" s="229">
        <v>55.834400000000002</v>
      </c>
      <c r="F106" s="233"/>
      <c r="G106" s="233"/>
      <c r="H106" s="233"/>
      <c r="I106" s="233"/>
      <c r="J106" s="233"/>
      <c r="K106" s="233"/>
      <c r="L106" s="233"/>
      <c r="M106" s="233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121</v>
      </c>
      <c r="AF106" s="212">
        <v>0</v>
      </c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/>
      <c r="B107" s="220"/>
      <c r="C107" s="266" t="s">
        <v>234</v>
      </c>
      <c r="D107" s="224"/>
      <c r="E107" s="229">
        <v>33.028799999999997</v>
      </c>
      <c r="F107" s="233"/>
      <c r="G107" s="233"/>
      <c r="H107" s="233"/>
      <c r="I107" s="233"/>
      <c r="J107" s="233"/>
      <c r="K107" s="233"/>
      <c r="L107" s="233"/>
      <c r="M107" s="233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121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20"/>
      <c r="C108" s="266" t="s">
        <v>235</v>
      </c>
      <c r="D108" s="224"/>
      <c r="E108" s="229">
        <v>13.005000000000001</v>
      </c>
      <c r="F108" s="233"/>
      <c r="G108" s="233"/>
      <c r="H108" s="233"/>
      <c r="I108" s="233"/>
      <c r="J108" s="233"/>
      <c r="K108" s="233"/>
      <c r="L108" s="233"/>
      <c r="M108" s="233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121</v>
      </c>
      <c r="AF108" s="212">
        <v>0</v>
      </c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13">
        <v>39</v>
      </c>
      <c r="B109" s="220" t="s">
        <v>247</v>
      </c>
      <c r="C109" s="265" t="s">
        <v>248</v>
      </c>
      <c r="D109" s="222" t="s">
        <v>118</v>
      </c>
      <c r="E109" s="228">
        <v>479.83714500000002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22">
        <v>2.3E-3</v>
      </c>
      <c r="O109" s="222">
        <f>ROUND(E109*N109,5)</f>
        <v>1.1036300000000001</v>
      </c>
      <c r="P109" s="222">
        <v>0</v>
      </c>
      <c r="Q109" s="222">
        <f>ROUND(E109*P109,5)</f>
        <v>0</v>
      </c>
      <c r="R109" s="222"/>
      <c r="S109" s="222"/>
      <c r="T109" s="223">
        <v>0</v>
      </c>
      <c r="U109" s="222">
        <f>ROUND(E109*T109,2)</f>
        <v>0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156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/>
      <c r="B110" s="220"/>
      <c r="C110" s="266" t="s">
        <v>249</v>
      </c>
      <c r="D110" s="224"/>
      <c r="E110" s="229">
        <v>479.83714500000002</v>
      </c>
      <c r="F110" s="233"/>
      <c r="G110" s="233"/>
      <c r="H110" s="233"/>
      <c r="I110" s="233"/>
      <c r="J110" s="233"/>
      <c r="K110" s="233"/>
      <c r="L110" s="233"/>
      <c r="M110" s="233"/>
      <c r="N110" s="222"/>
      <c r="O110" s="222"/>
      <c r="P110" s="222"/>
      <c r="Q110" s="222"/>
      <c r="R110" s="222"/>
      <c r="S110" s="222"/>
      <c r="T110" s="223"/>
      <c r="U110" s="22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121</v>
      </c>
      <c r="AF110" s="212">
        <v>0</v>
      </c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>
        <v>40</v>
      </c>
      <c r="B111" s="220" t="s">
        <v>250</v>
      </c>
      <c r="C111" s="265" t="s">
        <v>251</v>
      </c>
      <c r="D111" s="222" t="s">
        <v>182</v>
      </c>
      <c r="E111" s="228">
        <v>188.96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22">
        <v>7.6000000000000004E-4</v>
      </c>
      <c r="O111" s="222">
        <f>ROUND(E111*N111,5)</f>
        <v>0.14360999999999999</v>
      </c>
      <c r="P111" s="222">
        <v>0</v>
      </c>
      <c r="Q111" s="222">
        <f>ROUND(E111*P111,5)</f>
        <v>0</v>
      </c>
      <c r="R111" s="222"/>
      <c r="S111" s="222"/>
      <c r="T111" s="223">
        <v>0.189</v>
      </c>
      <c r="U111" s="222">
        <f>ROUND(E111*T111,2)</f>
        <v>35.71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119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/>
      <c r="B112" s="220"/>
      <c r="C112" s="266" t="s">
        <v>252</v>
      </c>
      <c r="D112" s="224"/>
      <c r="E112" s="229">
        <v>160.16</v>
      </c>
      <c r="F112" s="233"/>
      <c r="G112" s="233"/>
      <c r="H112" s="233"/>
      <c r="I112" s="233"/>
      <c r="J112" s="233"/>
      <c r="K112" s="233"/>
      <c r="L112" s="233"/>
      <c r="M112" s="233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121</v>
      </c>
      <c r="AF112" s="212">
        <v>0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/>
      <c r="B113" s="220"/>
      <c r="C113" s="266" t="s">
        <v>253</v>
      </c>
      <c r="D113" s="224"/>
      <c r="E113" s="229">
        <v>28.8</v>
      </c>
      <c r="F113" s="233"/>
      <c r="G113" s="233"/>
      <c r="H113" s="233"/>
      <c r="I113" s="233"/>
      <c r="J113" s="233"/>
      <c r="K113" s="233"/>
      <c r="L113" s="233"/>
      <c r="M113" s="233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121</v>
      </c>
      <c r="AF113" s="212">
        <v>0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13">
        <v>41</v>
      </c>
      <c r="B114" s="220" t="s">
        <v>254</v>
      </c>
      <c r="C114" s="265" t="s">
        <v>255</v>
      </c>
      <c r="D114" s="222" t="s">
        <v>118</v>
      </c>
      <c r="E114" s="228">
        <v>381.99360000000001</v>
      </c>
      <c r="F114" s="232"/>
      <c r="G114" s="233">
        <f>ROUND(E114*F114,2)</f>
        <v>0</v>
      </c>
      <c r="H114" s="232"/>
      <c r="I114" s="233">
        <f>ROUND(E114*H114,2)</f>
        <v>0</v>
      </c>
      <c r="J114" s="232"/>
      <c r="K114" s="233">
        <f>ROUND(E114*J114,2)</f>
        <v>0</v>
      </c>
      <c r="L114" s="233">
        <v>21</v>
      </c>
      <c r="M114" s="233">
        <f>G114*(1+L114/100)</f>
        <v>0</v>
      </c>
      <c r="N114" s="222">
        <v>4.8300000000000001E-3</v>
      </c>
      <c r="O114" s="222">
        <f>ROUND(E114*N114,5)</f>
        <v>1.8450299999999999</v>
      </c>
      <c r="P114" s="222">
        <v>0</v>
      </c>
      <c r="Q114" s="222">
        <f>ROUND(E114*P114,5)</f>
        <v>0</v>
      </c>
      <c r="R114" s="222"/>
      <c r="S114" s="222"/>
      <c r="T114" s="223">
        <v>0.17777999999999999</v>
      </c>
      <c r="U114" s="222">
        <f>ROUND(E114*T114,2)</f>
        <v>67.91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119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/>
      <c r="B115" s="220"/>
      <c r="C115" s="268" t="s">
        <v>256</v>
      </c>
      <c r="D115" s="227"/>
      <c r="E115" s="231"/>
      <c r="F115" s="235"/>
      <c r="G115" s="236"/>
      <c r="H115" s="233"/>
      <c r="I115" s="233"/>
      <c r="J115" s="233"/>
      <c r="K115" s="233"/>
      <c r="L115" s="233"/>
      <c r="M115" s="233"/>
      <c r="N115" s="222"/>
      <c r="O115" s="222"/>
      <c r="P115" s="222"/>
      <c r="Q115" s="222"/>
      <c r="R115" s="222"/>
      <c r="S115" s="222"/>
      <c r="T115" s="223"/>
      <c r="U115" s="22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228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5" t="str">
        <f>C115</f>
        <v>pás z oxydovaného asfaltu s nosnou vložkou ze skleněné rohože</v>
      </c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/>
      <c r="B116" s="220"/>
      <c r="C116" s="266" t="s">
        <v>120</v>
      </c>
      <c r="D116" s="224"/>
      <c r="E116" s="229">
        <v>366.26560000000001</v>
      </c>
      <c r="F116" s="233"/>
      <c r="G116" s="233"/>
      <c r="H116" s="233"/>
      <c r="I116" s="233"/>
      <c r="J116" s="233"/>
      <c r="K116" s="233"/>
      <c r="L116" s="233"/>
      <c r="M116" s="233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121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/>
      <c r="B117" s="220"/>
      <c r="C117" s="266" t="s">
        <v>257</v>
      </c>
      <c r="D117" s="224"/>
      <c r="E117" s="229">
        <v>15.728</v>
      </c>
      <c r="F117" s="233"/>
      <c r="G117" s="233"/>
      <c r="H117" s="233"/>
      <c r="I117" s="233"/>
      <c r="J117" s="233"/>
      <c r="K117" s="233"/>
      <c r="L117" s="233"/>
      <c r="M117" s="233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121</v>
      </c>
      <c r="AF117" s="212">
        <v>0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>
        <v>42</v>
      </c>
      <c r="B118" s="220" t="s">
        <v>258</v>
      </c>
      <c r="C118" s="265" t="s">
        <v>259</v>
      </c>
      <c r="D118" s="222" t="s">
        <v>260</v>
      </c>
      <c r="E118" s="228">
        <v>1</v>
      </c>
      <c r="F118" s="232"/>
      <c r="G118" s="233">
        <f>ROUND(E118*F118,2)</f>
        <v>0</v>
      </c>
      <c r="H118" s="232"/>
      <c r="I118" s="233">
        <f>ROUND(E118*H118,2)</f>
        <v>0</v>
      </c>
      <c r="J118" s="232"/>
      <c r="K118" s="233">
        <f>ROUND(E118*J118,2)</f>
        <v>0</v>
      </c>
      <c r="L118" s="233">
        <v>21</v>
      </c>
      <c r="M118" s="233">
        <f>G118*(1+L118/100)</f>
        <v>0</v>
      </c>
      <c r="N118" s="222">
        <v>0</v>
      </c>
      <c r="O118" s="222">
        <f>ROUND(E118*N118,5)</f>
        <v>0</v>
      </c>
      <c r="P118" s="222">
        <v>0</v>
      </c>
      <c r="Q118" s="222">
        <f>ROUND(E118*P118,5)</f>
        <v>0</v>
      </c>
      <c r="R118" s="222"/>
      <c r="S118" s="222"/>
      <c r="T118" s="223">
        <v>0</v>
      </c>
      <c r="U118" s="222">
        <f>ROUND(E118*T118,2)</f>
        <v>0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119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13">
        <v>43</v>
      </c>
      <c r="B119" s="220" t="s">
        <v>261</v>
      </c>
      <c r="C119" s="265" t="s">
        <v>262</v>
      </c>
      <c r="D119" s="222" t="s">
        <v>118</v>
      </c>
      <c r="E119" s="228">
        <v>455.12880000000001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22">
        <v>3.5E-4</v>
      </c>
      <c r="O119" s="222">
        <f>ROUND(E119*N119,5)</f>
        <v>0.1593</v>
      </c>
      <c r="P119" s="222">
        <v>0</v>
      </c>
      <c r="Q119" s="222">
        <f>ROUND(E119*P119,5)</f>
        <v>0</v>
      </c>
      <c r="R119" s="222"/>
      <c r="S119" s="222"/>
      <c r="T119" s="223">
        <v>0.2</v>
      </c>
      <c r="U119" s="222">
        <f>ROUND(E119*T119,2)</f>
        <v>91.03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119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/>
      <c r="B120" s="220"/>
      <c r="C120" s="266" t="s">
        <v>263</v>
      </c>
      <c r="D120" s="224"/>
      <c r="E120" s="229">
        <v>366.26560000000001</v>
      </c>
      <c r="F120" s="233"/>
      <c r="G120" s="233"/>
      <c r="H120" s="233"/>
      <c r="I120" s="233"/>
      <c r="J120" s="233"/>
      <c r="K120" s="233"/>
      <c r="L120" s="233"/>
      <c r="M120" s="233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121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/>
      <c r="B121" s="220"/>
      <c r="C121" s="266" t="s">
        <v>233</v>
      </c>
      <c r="D121" s="224"/>
      <c r="E121" s="229">
        <v>55.834400000000002</v>
      </c>
      <c r="F121" s="233"/>
      <c r="G121" s="233"/>
      <c r="H121" s="233"/>
      <c r="I121" s="233"/>
      <c r="J121" s="233"/>
      <c r="K121" s="233"/>
      <c r="L121" s="233"/>
      <c r="M121" s="233"/>
      <c r="N121" s="222"/>
      <c r="O121" s="222"/>
      <c r="P121" s="222"/>
      <c r="Q121" s="222"/>
      <c r="R121" s="222"/>
      <c r="S121" s="222"/>
      <c r="T121" s="223"/>
      <c r="U121" s="22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121</v>
      </c>
      <c r="AF121" s="212">
        <v>0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/>
      <c r="B122" s="220"/>
      <c r="C122" s="266" t="s">
        <v>234</v>
      </c>
      <c r="D122" s="224"/>
      <c r="E122" s="229">
        <v>33.028799999999997</v>
      </c>
      <c r="F122" s="233"/>
      <c r="G122" s="233"/>
      <c r="H122" s="233"/>
      <c r="I122" s="233"/>
      <c r="J122" s="233"/>
      <c r="K122" s="233"/>
      <c r="L122" s="233"/>
      <c r="M122" s="233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121</v>
      </c>
      <c r="AF122" s="212">
        <v>0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>
        <v>44</v>
      </c>
      <c r="B123" s="220" t="s">
        <v>264</v>
      </c>
      <c r="C123" s="265" t="s">
        <v>265</v>
      </c>
      <c r="D123" s="222" t="s">
        <v>118</v>
      </c>
      <c r="E123" s="228">
        <v>477.88524000000001</v>
      </c>
      <c r="F123" s="232"/>
      <c r="G123" s="233">
        <f>ROUND(E123*F123,2)</f>
        <v>0</v>
      </c>
      <c r="H123" s="232"/>
      <c r="I123" s="233">
        <f>ROUND(E123*H123,2)</f>
        <v>0</v>
      </c>
      <c r="J123" s="232"/>
      <c r="K123" s="233">
        <f>ROUND(E123*J123,2)</f>
        <v>0</v>
      </c>
      <c r="L123" s="233">
        <v>21</v>
      </c>
      <c r="M123" s="233">
        <f>G123*(1+L123/100)</f>
        <v>0</v>
      </c>
      <c r="N123" s="222">
        <v>3.7000000000000002E-3</v>
      </c>
      <c r="O123" s="222">
        <f>ROUND(E123*N123,5)</f>
        <v>1.7681800000000001</v>
      </c>
      <c r="P123" s="222">
        <v>0</v>
      </c>
      <c r="Q123" s="222">
        <f>ROUND(E123*P123,5)</f>
        <v>0</v>
      </c>
      <c r="R123" s="222"/>
      <c r="S123" s="222"/>
      <c r="T123" s="223">
        <v>0</v>
      </c>
      <c r="U123" s="222">
        <f>ROUND(E123*T123,2)</f>
        <v>0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156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/>
      <c r="B124" s="220"/>
      <c r="C124" s="266" t="s">
        <v>266</v>
      </c>
      <c r="D124" s="224"/>
      <c r="E124" s="229">
        <v>477.88524000000001</v>
      </c>
      <c r="F124" s="233"/>
      <c r="G124" s="233"/>
      <c r="H124" s="233"/>
      <c r="I124" s="233"/>
      <c r="J124" s="233"/>
      <c r="K124" s="233"/>
      <c r="L124" s="233"/>
      <c r="M124" s="233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121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x14ac:dyDescent="0.2">
      <c r="A125" s="214" t="s">
        <v>114</v>
      </c>
      <c r="B125" s="221" t="s">
        <v>75</v>
      </c>
      <c r="C125" s="267" t="s">
        <v>76</v>
      </c>
      <c r="D125" s="225"/>
      <c r="E125" s="230"/>
      <c r="F125" s="234"/>
      <c r="G125" s="234">
        <f>SUMIF(AE126:AE161,"&lt;&gt;NOR",G126:G161)</f>
        <v>0</v>
      </c>
      <c r="H125" s="234"/>
      <c r="I125" s="234">
        <f>SUM(I126:I161)</f>
        <v>0</v>
      </c>
      <c r="J125" s="234"/>
      <c r="K125" s="234">
        <f>SUM(K126:K161)</f>
        <v>0</v>
      </c>
      <c r="L125" s="234"/>
      <c r="M125" s="234">
        <f>SUM(M126:M161)</f>
        <v>0</v>
      </c>
      <c r="N125" s="225"/>
      <c r="O125" s="225">
        <f>SUM(O126:O161)</f>
        <v>6.1956100000000003</v>
      </c>
      <c r="P125" s="225"/>
      <c r="Q125" s="225">
        <f>SUM(Q126:Q161)</f>
        <v>6.8000000000000007</v>
      </c>
      <c r="R125" s="225"/>
      <c r="S125" s="225"/>
      <c r="T125" s="226"/>
      <c r="U125" s="225">
        <f>SUM(U126:U161)</f>
        <v>321.49</v>
      </c>
      <c r="AE125" t="s">
        <v>115</v>
      </c>
    </row>
    <row r="126" spans="1:60" outlineLevel="1" x14ac:dyDescent="0.2">
      <c r="A126" s="213">
        <v>45</v>
      </c>
      <c r="B126" s="220" t="s">
        <v>267</v>
      </c>
      <c r="C126" s="265" t="s">
        <v>268</v>
      </c>
      <c r="D126" s="222" t="s">
        <v>118</v>
      </c>
      <c r="E126" s="228">
        <v>400</v>
      </c>
      <c r="F126" s="232"/>
      <c r="G126" s="233">
        <f>ROUND(E126*F126,2)</f>
        <v>0</v>
      </c>
      <c r="H126" s="232"/>
      <c r="I126" s="233">
        <f>ROUND(E126*H126,2)</f>
        <v>0</v>
      </c>
      <c r="J126" s="232"/>
      <c r="K126" s="233">
        <f>ROUND(E126*J126,2)</f>
        <v>0</v>
      </c>
      <c r="L126" s="233">
        <v>21</v>
      </c>
      <c r="M126" s="233">
        <f>G126*(1+L126/100)</f>
        <v>0</v>
      </c>
      <c r="N126" s="222">
        <v>0</v>
      </c>
      <c r="O126" s="222">
        <f>ROUND(E126*N126,5)</f>
        <v>0</v>
      </c>
      <c r="P126" s="222">
        <v>6.4999999999999997E-3</v>
      </c>
      <c r="Q126" s="222">
        <f>ROUND(E126*P126,5)</f>
        <v>2.6</v>
      </c>
      <c r="R126" s="222"/>
      <c r="S126" s="222"/>
      <c r="T126" s="223">
        <v>0.19600000000000001</v>
      </c>
      <c r="U126" s="222">
        <f>ROUND(E126*T126,2)</f>
        <v>78.400000000000006</v>
      </c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119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20"/>
      <c r="C127" s="266" t="s">
        <v>269</v>
      </c>
      <c r="D127" s="224"/>
      <c r="E127" s="229"/>
      <c r="F127" s="233"/>
      <c r="G127" s="233"/>
      <c r="H127" s="233"/>
      <c r="I127" s="233"/>
      <c r="J127" s="233"/>
      <c r="K127" s="233"/>
      <c r="L127" s="233"/>
      <c r="M127" s="233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121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/>
      <c r="B128" s="220"/>
      <c r="C128" s="266" t="s">
        <v>270</v>
      </c>
      <c r="D128" s="224"/>
      <c r="E128" s="229">
        <v>400</v>
      </c>
      <c r="F128" s="233"/>
      <c r="G128" s="233"/>
      <c r="H128" s="233"/>
      <c r="I128" s="233"/>
      <c r="J128" s="233"/>
      <c r="K128" s="233"/>
      <c r="L128" s="233"/>
      <c r="M128" s="233"/>
      <c r="N128" s="222"/>
      <c r="O128" s="222"/>
      <c r="P128" s="222"/>
      <c r="Q128" s="222"/>
      <c r="R128" s="222"/>
      <c r="S128" s="222"/>
      <c r="T128" s="223"/>
      <c r="U128" s="22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121</v>
      </c>
      <c r="AF128" s="212">
        <v>0</v>
      </c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>
        <v>46</v>
      </c>
      <c r="B129" s="220" t="s">
        <v>271</v>
      </c>
      <c r="C129" s="265" t="s">
        <v>272</v>
      </c>
      <c r="D129" s="222" t="s">
        <v>118</v>
      </c>
      <c r="E129" s="228">
        <v>400</v>
      </c>
      <c r="F129" s="232"/>
      <c r="G129" s="233">
        <f>ROUND(E129*F129,2)</f>
        <v>0</v>
      </c>
      <c r="H129" s="232"/>
      <c r="I129" s="233">
        <f>ROUND(E129*H129,2)</f>
        <v>0</v>
      </c>
      <c r="J129" s="232"/>
      <c r="K129" s="233">
        <f>ROUND(E129*J129,2)</f>
        <v>0</v>
      </c>
      <c r="L129" s="233">
        <v>21</v>
      </c>
      <c r="M129" s="233">
        <f>G129*(1+L129/100)</f>
        <v>0</v>
      </c>
      <c r="N129" s="222">
        <v>0</v>
      </c>
      <c r="O129" s="222">
        <f>ROUND(E129*N129,5)</f>
        <v>0</v>
      </c>
      <c r="P129" s="222">
        <v>1.0500000000000001E-2</v>
      </c>
      <c r="Q129" s="222">
        <f>ROUND(E129*P129,5)</f>
        <v>4.2</v>
      </c>
      <c r="R129" s="222"/>
      <c r="S129" s="222"/>
      <c r="T129" s="223">
        <v>0.20300000000000001</v>
      </c>
      <c r="U129" s="222">
        <f>ROUND(E129*T129,2)</f>
        <v>81.2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119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/>
      <c r="B130" s="220"/>
      <c r="C130" s="266" t="s">
        <v>273</v>
      </c>
      <c r="D130" s="224"/>
      <c r="E130" s="229"/>
      <c r="F130" s="233"/>
      <c r="G130" s="233"/>
      <c r="H130" s="233"/>
      <c r="I130" s="233"/>
      <c r="J130" s="233"/>
      <c r="K130" s="233"/>
      <c r="L130" s="233"/>
      <c r="M130" s="233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121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/>
      <c r="B131" s="220"/>
      <c r="C131" s="266" t="s">
        <v>270</v>
      </c>
      <c r="D131" s="224"/>
      <c r="E131" s="229">
        <v>400</v>
      </c>
      <c r="F131" s="233"/>
      <c r="G131" s="233"/>
      <c r="H131" s="233"/>
      <c r="I131" s="233"/>
      <c r="J131" s="233"/>
      <c r="K131" s="233"/>
      <c r="L131" s="233"/>
      <c r="M131" s="233"/>
      <c r="N131" s="222"/>
      <c r="O131" s="222"/>
      <c r="P131" s="222"/>
      <c r="Q131" s="222"/>
      <c r="R131" s="222"/>
      <c r="S131" s="222"/>
      <c r="T131" s="223"/>
      <c r="U131" s="22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121</v>
      </c>
      <c r="AF131" s="212">
        <v>0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>
        <v>47</v>
      </c>
      <c r="B132" s="220" t="s">
        <v>274</v>
      </c>
      <c r="C132" s="265" t="s">
        <v>275</v>
      </c>
      <c r="D132" s="222" t="s">
        <v>118</v>
      </c>
      <c r="E132" s="228">
        <v>1133.2368000000001</v>
      </c>
      <c r="F132" s="232"/>
      <c r="G132" s="233">
        <f>ROUND(E132*F132,2)</f>
        <v>0</v>
      </c>
      <c r="H132" s="232"/>
      <c r="I132" s="233">
        <f>ROUND(E132*H132,2)</f>
        <v>0</v>
      </c>
      <c r="J132" s="232"/>
      <c r="K132" s="233">
        <f>ROUND(E132*J132,2)</f>
        <v>0</v>
      </c>
      <c r="L132" s="233">
        <v>21</v>
      </c>
      <c r="M132" s="233">
        <f>G132*(1+L132/100)</f>
        <v>0</v>
      </c>
      <c r="N132" s="222">
        <v>2E-3</v>
      </c>
      <c r="O132" s="222">
        <f>ROUND(E132*N132,5)</f>
        <v>2.26647</v>
      </c>
      <c r="P132" s="222">
        <v>0</v>
      </c>
      <c r="Q132" s="222">
        <f>ROUND(E132*P132,5)</f>
        <v>0</v>
      </c>
      <c r="R132" s="222"/>
      <c r="S132" s="222"/>
      <c r="T132" s="223">
        <v>0.12</v>
      </c>
      <c r="U132" s="222">
        <f>ROUND(E132*T132,2)</f>
        <v>135.99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119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/>
      <c r="B133" s="220"/>
      <c r="C133" s="266" t="s">
        <v>276</v>
      </c>
      <c r="D133" s="224"/>
      <c r="E133" s="229"/>
      <c r="F133" s="233"/>
      <c r="G133" s="233"/>
      <c r="H133" s="233"/>
      <c r="I133" s="233"/>
      <c r="J133" s="233"/>
      <c r="K133" s="233"/>
      <c r="L133" s="233"/>
      <c r="M133" s="233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121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20"/>
      <c r="C134" s="266" t="s">
        <v>120</v>
      </c>
      <c r="D134" s="224"/>
      <c r="E134" s="229">
        <v>366.26560000000001</v>
      </c>
      <c r="F134" s="233"/>
      <c r="G134" s="233"/>
      <c r="H134" s="233"/>
      <c r="I134" s="233"/>
      <c r="J134" s="233"/>
      <c r="K134" s="233"/>
      <c r="L134" s="233"/>
      <c r="M134" s="233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121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/>
      <c r="B135" s="220"/>
      <c r="C135" s="266" t="s">
        <v>277</v>
      </c>
      <c r="D135" s="224"/>
      <c r="E135" s="229"/>
      <c r="F135" s="233"/>
      <c r="G135" s="233"/>
      <c r="H135" s="233"/>
      <c r="I135" s="233"/>
      <c r="J135" s="233"/>
      <c r="K135" s="233"/>
      <c r="L135" s="233"/>
      <c r="M135" s="233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121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/>
      <c r="B136" s="220"/>
      <c r="C136" s="266" t="s">
        <v>120</v>
      </c>
      <c r="D136" s="224"/>
      <c r="E136" s="229">
        <v>366.26560000000001</v>
      </c>
      <c r="F136" s="233"/>
      <c r="G136" s="233"/>
      <c r="H136" s="233"/>
      <c r="I136" s="233"/>
      <c r="J136" s="233"/>
      <c r="K136" s="233"/>
      <c r="L136" s="233"/>
      <c r="M136" s="233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121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/>
      <c r="B137" s="220"/>
      <c r="C137" s="266" t="s">
        <v>278</v>
      </c>
      <c r="D137" s="224"/>
      <c r="E137" s="229"/>
      <c r="F137" s="233"/>
      <c r="G137" s="233"/>
      <c r="H137" s="233"/>
      <c r="I137" s="233"/>
      <c r="J137" s="233"/>
      <c r="K137" s="233"/>
      <c r="L137" s="233"/>
      <c r="M137" s="233"/>
      <c r="N137" s="222"/>
      <c r="O137" s="222"/>
      <c r="P137" s="222"/>
      <c r="Q137" s="222"/>
      <c r="R137" s="222"/>
      <c r="S137" s="222"/>
      <c r="T137" s="223"/>
      <c r="U137" s="22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121</v>
      </c>
      <c r="AF137" s="212">
        <v>0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/>
      <c r="B138" s="220"/>
      <c r="C138" s="266" t="s">
        <v>120</v>
      </c>
      <c r="D138" s="224"/>
      <c r="E138" s="229">
        <v>366.26560000000001</v>
      </c>
      <c r="F138" s="233"/>
      <c r="G138" s="233"/>
      <c r="H138" s="233"/>
      <c r="I138" s="233"/>
      <c r="J138" s="233"/>
      <c r="K138" s="233"/>
      <c r="L138" s="233"/>
      <c r="M138" s="233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121</v>
      </c>
      <c r="AF138" s="212">
        <v>0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/>
      <c r="B139" s="220"/>
      <c r="C139" s="266" t="s">
        <v>279</v>
      </c>
      <c r="D139" s="224"/>
      <c r="E139" s="229"/>
      <c r="F139" s="233"/>
      <c r="G139" s="233"/>
      <c r="H139" s="233"/>
      <c r="I139" s="233"/>
      <c r="J139" s="233"/>
      <c r="K139" s="233"/>
      <c r="L139" s="233"/>
      <c r="M139" s="233"/>
      <c r="N139" s="222"/>
      <c r="O139" s="222"/>
      <c r="P139" s="222"/>
      <c r="Q139" s="222"/>
      <c r="R139" s="222"/>
      <c r="S139" s="222"/>
      <c r="T139" s="223"/>
      <c r="U139" s="22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121</v>
      </c>
      <c r="AF139" s="212">
        <v>0</v>
      </c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/>
      <c r="B140" s="220"/>
      <c r="C140" s="266" t="s">
        <v>280</v>
      </c>
      <c r="D140" s="224"/>
      <c r="E140" s="229">
        <v>34.44</v>
      </c>
      <c r="F140" s="233"/>
      <c r="G140" s="233"/>
      <c r="H140" s="233"/>
      <c r="I140" s="233"/>
      <c r="J140" s="233"/>
      <c r="K140" s="233"/>
      <c r="L140" s="233"/>
      <c r="M140" s="233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121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>
        <v>48</v>
      </c>
      <c r="B141" s="220" t="s">
        <v>281</v>
      </c>
      <c r="C141" s="265" t="s">
        <v>282</v>
      </c>
      <c r="D141" s="222" t="s">
        <v>118</v>
      </c>
      <c r="E141" s="228">
        <v>45.611199999999997</v>
      </c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21</v>
      </c>
      <c r="M141" s="233">
        <f>G141*(1+L141/100)</f>
        <v>0</v>
      </c>
      <c r="N141" s="222">
        <v>0</v>
      </c>
      <c r="O141" s="222">
        <f>ROUND(E141*N141,5)</f>
        <v>0</v>
      </c>
      <c r="P141" s="222">
        <v>0</v>
      </c>
      <c r="Q141" s="222">
        <f>ROUND(E141*P141,5)</f>
        <v>0</v>
      </c>
      <c r="R141" s="222"/>
      <c r="S141" s="222"/>
      <c r="T141" s="223">
        <v>0.37440000000000001</v>
      </c>
      <c r="U141" s="222">
        <f>ROUND(E141*T141,2)</f>
        <v>17.079999999999998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119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3"/>
      <c r="B142" s="220"/>
      <c r="C142" s="266" t="s">
        <v>283</v>
      </c>
      <c r="D142" s="224"/>
      <c r="E142" s="229"/>
      <c r="F142" s="233"/>
      <c r="G142" s="233"/>
      <c r="H142" s="233"/>
      <c r="I142" s="233"/>
      <c r="J142" s="233"/>
      <c r="K142" s="233"/>
      <c r="L142" s="233"/>
      <c r="M142" s="233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121</v>
      </c>
      <c r="AF142" s="212">
        <v>0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/>
      <c r="B143" s="220"/>
      <c r="C143" s="266" t="s">
        <v>284</v>
      </c>
      <c r="D143" s="224"/>
      <c r="E143" s="229">
        <v>45.611199999999997</v>
      </c>
      <c r="F143" s="233"/>
      <c r="G143" s="233"/>
      <c r="H143" s="233"/>
      <c r="I143" s="233"/>
      <c r="J143" s="233"/>
      <c r="K143" s="233"/>
      <c r="L143" s="233"/>
      <c r="M143" s="233"/>
      <c r="N143" s="222"/>
      <c r="O143" s="222"/>
      <c r="P143" s="222"/>
      <c r="Q143" s="222"/>
      <c r="R143" s="222"/>
      <c r="S143" s="222"/>
      <c r="T143" s="223"/>
      <c r="U143" s="22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121</v>
      </c>
      <c r="AF143" s="212">
        <v>0</v>
      </c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>
        <v>49</v>
      </c>
      <c r="B144" s="220" t="s">
        <v>285</v>
      </c>
      <c r="C144" s="265" t="s">
        <v>286</v>
      </c>
      <c r="D144" s="222" t="s">
        <v>146</v>
      </c>
      <c r="E144" s="228">
        <v>123.37750749999998</v>
      </c>
      <c r="F144" s="232"/>
      <c r="G144" s="233">
        <f>ROUND(E144*F144,2)</f>
        <v>0</v>
      </c>
      <c r="H144" s="232"/>
      <c r="I144" s="233">
        <f>ROUND(E144*H144,2)</f>
        <v>0</v>
      </c>
      <c r="J144" s="232"/>
      <c r="K144" s="233">
        <f>ROUND(E144*J144,2)</f>
        <v>0</v>
      </c>
      <c r="L144" s="233">
        <v>21</v>
      </c>
      <c r="M144" s="233">
        <f>G144*(1+L144/100)</f>
        <v>0</v>
      </c>
      <c r="N144" s="222">
        <v>2.5000000000000001E-2</v>
      </c>
      <c r="O144" s="222">
        <f>ROUND(E144*N144,5)</f>
        <v>3.0844399999999998</v>
      </c>
      <c r="P144" s="222">
        <v>0</v>
      </c>
      <c r="Q144" s="222">
        <f>ROUND(E144*P144,5)</f>
        <v>0</v>
      </c>
      <c r="R144" s="222"/>
      <c r="S144" s="222"/>
      <c r="T144" s="223">
        <v>0</v>
      </c>
      <c r="U144" s="222">
        <f>ROUND(E144*T144,2)</f>
        <v>0</v>
      </c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156</v>
      </c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/>
      <c r="B145" s="220"/>
      <c r="C145" s="266" t="s">
        <v>276</v>
      </c>
      <c r="D145" s="224"/>
      <c r="E145" s="229"/>
      <c r="F145" s="233"/>
      <c r="G145" s="233"/>
      <c r="H145" s="233"/>
      <c r="I145" s="233"/>
      <c r="J145" s="233"/>
      <c r="K145" s="233"/>
      <c r="L145" s="233"/>
      <c r="M145" s="233"/>
      <c r="N145" s="222"/>
      <c r="O145" s="222"/>
      <c r="P145" s="222"/>
      <c r="Q145" s="222"/>
      <c r="R145" s="222"/>
      <c r="S145" s="222"/>
      <c r="T145" s="223"/>
      <c r="U145" s="22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121</v>
      </c>
      <c r="AF145" s="212">
        <v>0</v>
      </c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20"/>
      <c r="C146" s="266" t="s">
        <v>287</v>
      </c>
      <c r="D146" s="224"/>
      <c r="E146" s="229">
        <v>75.084447999999995</v>
      </c>
      <c r="F146" s="233"/>
      <c r="G146" s="233"/>
      <c r="H146" s="233"/>
      <c r="I146" s="233"/>
      <c r="J146" s="233"/>
      <c r="K146" s="233"/>
      <c r="L146" s="233"/>
      <c r="M146" s="233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121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/>
      <c r="B147" s="220"/>
      <c r="C147" s="266" t="s">
        <v>277</v>
      </c>
      <c r="D147" s="224"/>
      <c r="E147" s="229"/>
      <c r="F147" s="233"/>
      <c r="G147" s="233"/>
      <c r="H147" s="233"/>
      <c r="I147" s="233"/>
      <c r="J147" s="233"/>
      <c r="K147" s="233"/>
      <c r="L147" s="233"/>
      <c r="M147" s="233"/>
      <c r="N147" s="222"/>
      <c r="O147" s="222"/>
      <c r="P147" s="222"/>
      <c r="Q147" s="222"/>
      <c r="R147" s="222"/>
      <c r="S147" s="222"/>
      <c r="T147" s="223"/>
      <c r="U147" s="22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121</v>
      </c>
      <c r="AF147" s="212">
        <v>0</v>
      </c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/>
      <c r="B148" s="220"/>
      <c r="C148" s="266" t="s">
        <v>288</v>
      </c>
      <c r="D148" s="224"/>
      <c r="E148" s="229">
        <v>37.542223999999997</v>
      </c>
      <c r="F148" s="233"/>
      <c r="G148" s="233"/>
      <c r="H148" s="233"/>
      <c r="I148" s="233"/>
      <c r="J148" s="233"/>
      <c r="K148" s="233"/>
      <c r="L148" s="233"/>
      <c r="M148" s="233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121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/>
      <c r="B149" s="220"/>
      <c r="C149" s="266" t="s">
        <v>289</v>
      </c>
      <c r="D149" s="224"/>
      <c r="E149" s="229">
        <v>1.9536500000000001</v>
      </c>
      <c r="F149" s="233"/>
      <c r="G149" s="233"/>
      <c r="H149" s="233"/>
      <c r="I149" s="233"/>
      <c r="J149" s="233"/>
      <c r="K149" s="233"/>
      <c r="L149" s="233"/>
      <c r="M149" s="233"/>
      <c r="N149" s="222"/>
      <c r="O149" s="222"/>
      <c r="P149" s="222"/>
      <c r="Q149" s="222"/>
      <c r="R149" s="222"/>
      <c r="S149" s="222"/>
      <c r="T149" s="223"/>
      <c r="U149" s="22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121</v>
      </c>
      <c r="AF149" s="212">
        <v>0</v>
      </c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13"/>
      <c r="B150" s="220"/>
      <c r="C150" s="266" t="s">
        <v>290</v>
      </c>
      <c r="D150" s="224"/>
      <c r="E150" s="229">
        <v>0.59193750000000001</v>
      </c>
      <c r="F150" s="233"/>
      <c r="G150" s="233"/>
      <c r="H150" s="233"/>
      <c r="I150" s="233"/>
      <c r="J150" s="233"/>
      <c r="K150" s="233"/>
      <c r="L150" s="233"/>
      <c r="M150" s="233"/>
      <c r="N150" s="222"/>
      <c r="O150" s="222"/>
      <c r="P150" s="222"/>
      <c r="Q150" s="222"/>
      <c r="R150" s="222"/>
      <c r="S150" s="222"/>
      <c r="T150" s="223"/>
      <c r="U150" s="22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121</v>
      </c>
      <c r="AF150" s="212">
        <v>0</v>
      </c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/>
      <c r="B151" s="220"/>
      <c r="C151" s="266" t="s">
        <v>291</v>
      </c>
      <c r="D151" s="224"/>
      <c r="E151" s="229"/>
      <c r="F151" s="233"/>
      <c r="G151" s="233"/>
      <c r="H151" s="233"/>
      <c r="I151" s="233"/>
      <c r="J151" s="233"/>
      <c r="K151" s="233"/>
      <c r="L151" s="233"/>
      <c r="M151" s="233"/>
      <c r="N151" s="222"/>
      <c r="O151" s="222"/>
      <c r="P151" s="222"/>
      <c r="Q151" s="222"/>
      <c r="R151" s="222"/>
      <c r="S151" s="222"/>
      <c r="T151" s="223"/>
      <c r="U151" s="22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121</v>
      </c>
      <c r="AF151" s="212">
        <v>0</v>
      </c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3"/>
      <c r="B152" s="220"/>
      <c r="C152" s="266" t="s">
        <v>292</v>
      </c>
      <c r="D152" s="224"/>
      <c r="E152" s="229">
        <v>3.5301</v>
      </c>
      <c r="F152" s="233"/>
      <c r="G152" s="233"/>
      <c r="H152" s="233"/>
      <c r="I152" s="233"/>
      <c r="J152" s="233"/>
      <c r="K152" s="233"/>
      <c r="L152" s="233"/>
      <c r="M152" s="233"/>
      <c r="N152" s="222"/>
      <c r="O152" s="222"/>
      <c r="P152" s="222"/>
      <c r="Q152" s="222"/>
      <c r="R152" s="222"/>
      <c r="S152" s="222"/>
      <c r="T152" s="223"/>
      <c r="U152" s="22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121</v>
      </c>
      <c r="AF152" s="212">
        <v>0</v>
      </c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/>
      <c r="B153" s="220"/>
      <c r="C153" s="266" t="s">
        <v>293</v>
      </c>
      <c r="D153" s="224"/>
      <c r="E153" s="229">
        <v>4.6751480000000001</v>
      </c>
      <c r="F153" s="233"/>
      <c r="G153" s="233"/>
      <c r="H153" s="233"/>
      <c r="I153" s="233"/>
      <c r="J153" s="233"/>
      <c r="K153" s="233"/>
      <c r="L153" s="233"/>
      <c r="M153" s="233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121</v>
      </c>
      <c r="AF153" s="212">
        <v>0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/>
      <c r="B154" s="220"/>
      <c r="C154" s="266" t="s">
        <v>294</v>
      </c>
      <c r="D154" s="224"/>
      <c r="E154" s="229"/>
      <c r="F154" s="233"/>
      <c r="G154" s="233"/>
      <c r="H154" s="233"/>
      <c r="I154" s="233"/>
      <c r="J154" s="233"/>
      <c r="K154" s="233"/>
      <c r="L154" s="233"/>
      <c r="M154" s="233"/>
      <c r="N154" s="222"/>
      <c r="O154" s="222"/>
      <c r="P154" s="222"/>
      <c r="Q154" s="222"/>
      <c r="R154" s="222"/>
      <c r="S154" s="222"/>
      <c r="T154" s="223"/>
      <c r="U154" s="22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121</v>
      </c>
      <c r="AF154" s="212">
        <v>0</v>
      </c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>
        <v>50</v>
      </c>
      <c r="B155" s="220" t="s">
        <v>295</v>
      </c>
      <c r="C155" s="265" t="s">
        <v>296</v>
      </c>
      <c r="D155" s="222" t="s">
        <v>146</v>
      </c>
      <c r="E155" s="228">
        <v>33.788001600000001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22">
        <v>2.5000000000000001E-2</v>
      </c>
      <c r="O155" s="222">
        <f>ROUND(E155*N155,5)</f>
        <v>0.84470000000000001</v>
      </c>
      <c r="P155" s="222">
        <v>0</v>
      </c>
      <c r="Q155" s="222">
        <f>ROUND(E155*P155,5)</f>
        <v>0</v>
      </c>
      <c r="R155" s="222"/>
      <c r="S155" s="222"/>
      <c r="T155" s="223">
        <v>0</v>
      </c>
      <c r="U155" s="222">
        <f>ROUND(E155*T155,2)</f>
        <v>0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156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3"/>
      <c r="B156" s="220"/>
      <c r="C156" s="266" t="s">
        <v>278</v>
      </c>
      <c r="D156" s="224"/>
      <c r="E156" s="229"/>
      <c r="F156" s="233"/>
      <c r="G156" s="233"/>
      <c r="H156" s="233"/>
      <c r="I156" s="233"/>
      <c r="J156" s="233"/>
      <c r="K156" s="233"/>
      <c r="L156" s="233"/>
      <c r="M156" s="233"/>
      <c r="N156" s="222"/>
      <c r="O156" s="222"/>
      <c r="P156" s="222"/>
      <c r="Q156" s="222"/>
      <c r="R156" s="222"/>
      <c r="S156" s="222"/>
      <c r="T156" s="223"/>
      <c r="U156" s="22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121</v>
      </c>
      <c r="AF156" s="212">
        <v>0</v>
      </c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/>
      <c r="B157" s="220"/>
      <c r="C157" s="266" t="s">
        <v>297</v>
      </c>
      <c r="D157" s="224"/>
      <c r="E157" s="229">
        <v>33.788001600000001</v>
      </c>
      <c r="F157" s="233"/>
      <c r="G157" s="233"/>
      <c r="H157" s="233"/>
      <c r="I157" s="233"/>
      <c r="J157" s="233"/>
      <c r="K157" s="233"/>
      <c r="L157" s="233"/>
      <c r="M157" s="233"/>
      <c r="N157" s="222"/>
      <c r="O157" s="222"/>
      <c r="P157" s="222"/>
      <c r="Q157" s="222"/>
      <c r="R157" s="222"/>
      <c r="S157" s="222"/>
      <c r="T157" s="223"/>
      <c r="U157" s="22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121</v>
      </c>
      <c r="AF157" s="212">
        <v>0</v>
      </c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>
        <v>51</v>
      </c>
      <c r="B158" s="220" t="s">
        <v>298</v>
      </c>
      <c r="C158" s="265" t="s">
        <v>299</v>
      </c>
      <c r="D158" s="222" t="s">
        <v>118</v>
      </c>
      <c r="E158" s="228">
        <v>20.196937500000001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22">
        <v>0</v>
      </c>
      <c r="O158" s="222">
        <f>ROUND(E158*N158,5)</f>
        <v>0</v>
      </c>
      <c r="P158" s="222">
        <v>0</v>
      </c>
      <c r="Q158" s="222">
        <f>ROUND(E158*P158,5)</f>
        <v>0</v>
      </c>
      <c r="R158" s="222"/>
      <c r="S158" s="222"/>
      <c r="T158" s="223">
        <v>0.43680000000000002</v>
      </c>
      <c r="U158" s="222">
        <f>ROUND(E158*T158,2)</f>
        <v>8.82</v>
      </c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119</v>
      </c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/>
      <c r="B159" s="220"/>
      <c r="C159" s="266" t="s">
        <v>300</v>
      </c>
      <c r="D159" s="224"/>
      <c r="E159" s="229">
        <v>14.025</v>
      </c>
      <c r="F159" s="233"/>
      <c r="G159" s="233"/>
      <c r="H159" s="233"/>
      <c r="I159" s="233"/>
      <c r="J159" s="233"/>
      <c r="K159" s="233"/>
      <c r="L159" s="233"/>
      <c r="M159" s="233"/>
      <c r="N159" s="222"/>
      <c r="O159" s="222"/>
      <c r="P159" s="222"/>
      <c r="Q159" s="222"/>
      <c r="R159" s="222"/>
      <c r="S159" s="222"/>
      <c r="T159" s="223"/>
      <c r="U159" s="22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121</v>
      </c>
      <c r="AF159" s="212">
        <v>0</v>
      </c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/>
      <c r="B160" s="220"/>
      <c r="C160" s="266" t="s">
        <v>301</v>
      </c>
      <c r="D160" s="224"/>
      <c r="E160" s="229">
        <v>5.58</v>
      </c>
      <c r="F160" s="233"/>
      <c r="G160" s="233"/>
      <c r="H160" s="233"/>
      <c r="I160" s="233"/>
      <c r="J160" s="233"/>
      <c r="K160" s="233"/>
      <c r="L160" s="233"/>
      <c r="M160" s="233"/>
      <c r="N160" s="222"/>
      <c r="O160" s="222"/>
      <c r="P160" s="222"/>
      <c r="Q160" s="222"/>
      <c r="R160" s="222"/>
      <c r="S160" s="222"/>
      <c r="T160" s="223"/>
      <c r="U160" s="22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121</v>
      </c>
      <c r="AF160" s="212">
        <v>0</v>
      </c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13"/>
      <c r="B161" s="220"/>
      <c r="C161" s="266" t="s">
        <v>302</v>
      </c>
      <c r="D161" s="224"/>
      <c r="E161" s="229">
        <v>0.59193750000000001</v>
      </c>
      <c r="F161" s="233"/>
      <c r="G161" s="233"/>
      <c r="H161" s="233"/>
      <c r="I161" s="233"/>
      <c r="J161" s="233"/>
      <c r="K161" s="233"/>
      <c r="L161" s="233"/>
      <c r="M161" s="233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121</v>
      </c>
      <c r="AF161" s="212">
        <v>0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x14ac:dyDescent="0.2">
      <c r="A162" s="214" t="s">
        <v>114</v>
      </c>
      <c r="B162" s="221" t="s">
        <v>77</v>
      </c>
      <c r="C162" s="267" t="s">
        <v>78</v>
      </c>
      <c r="D162" s="225"/>
      <c r="E162" s="230"/>
      <c r="F162" s="234"/>
      <c r="G162" s="234">
        <f>SUMIF(AE163:AE170,"&lt;&gt;NOR",G163:G170)</f>
        <v>0</v>
      </c>
      <c r="H162" s="234"/>
      <c r="I162" s="234">
        <f>SUM(I163:I170)</f>
        <v>0</v>
      </c>
      <c r="J162" s="234"/>
      <c r="K162" s="234">
        <f>SUM(K163:K170)</f>
        <v>0</v>
      </c>
      <c r="L162" s="234"/>
      <c r="M162" s="234">
        <f>SUM(M163:M170)</f>
        <v>0</v>
      </c>
      <c r="N162" s="225"/>
      <c r="O162" s="225">
        <f>SUM(O163:O170)</f>
        <v>3.6819999999999999E-2</v>
      </c>
      <c r="P162" s="225"/>
      <c r="Q162" s="225">
        <f>SUM(Q163:Q170)</f>
        <v>0</v>
      </c>
      <c r="R162" s="225"/>
      <c r="S162" s="225"/>
      <c r="T162" s="226"/>
      <c r="U162" s="225">
        <f>SUM(U163:U170)</f>
        <v>18.529999999999998</v>
      </c>
      <c r="AE162" t="s">
        <v>115</v>
      </c>
    </row>
    <row r="163" spans="1:60" ht="22.5" outlineLevel="1" x14ac:dyDescent="0.2">
      <c r="A163" s="213">
        <v>52</v>
      </c>
      <c r="B163" s="220" t="s">
        <v>303</v>
      </c>
      <c r="C163" s="265" t="s">
        <v>304</v>
      </c>
      <c r="D163" s="222" t="s">
        <v>182</v>
      </c>
      <c r="E163" s="228">
        <v>16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22">
        <v>1.8500000000000001E-3</v>
      </c>
      <c r="O163" s="222">
        <f>ROUND(E163*N163,5)</f>
        <v>2.9600000000000001E-2</v>
      </c>
      <c r="P163" s="222">
        <v>0</v>
      </c>
      <c r="Q163" s="222">
        <f>ROUND(E163*P163,5)</f>
        <v>0</v>
      </c>
      <c r="R163" s="222"/>
      <c r="S163" s="222"/>
      <c r="T163" s="223">
        <v>0.79669999999999996</v>
      </c>
      <c r="U163" s="222">
        <f>ROUND(E163*T163,2)</f>
        <v>12.75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119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/>
      <c r="B164" s="220"/>
      <c r="C164" s="266" t="s">
        <v>305</v>
      </c>
      <c r="D164" s="224"/>
      <c r="E164" s="229">
        <v>16</v>
      </c>
      <c r="F164" s="233"/>
      <c r="G164" s="233"/>
      <c r="H164" s="233"/>
      <c r="I164" s="233"/>
      <c r="J164" s="233"/>
      <c r="K164" s="233"/>
      <c r="L164" s="233"/>
      <c r="M164" s="233"/>
      <c r="N164" s="222"/>
      <c r="O164" s="222"/>
      <c r="P164" s="222"/>
      <c r="Q164" s="222"/>
      <c r="R164" s="222"/>
      <c r="S164" s="222"/>
      <c r="T164" s="223"/>
      <c r="U164" s="22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121</v>
      </c>
      <c r="AF164" s="212">
        <v>0</v>
      </c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3">
        <v>53</v>
      </c>
      <c r="B165" s="220" t="s">
        <v>306</v>
      </c>
      <c r="C165" s="265" t="s">
        <v>307</v>
      </c>
      <c r="D165" s="222" t="s">
        <v>124</v>
      </c>
      <c r="E165" s="228">
        <v>20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22">
        <v>1.2999999999999999E-4</v>
      </c>
      <c r="O165" s="222">
        <f>ROUND(E165*N165,5)</f>
        <v>2.5999999999999999E-3</v>
      </c>
      <c r="P165" s="222">
        <v>0</v>
      </c>
      <c r="Q165" s="222">
        <f>ROUND(E165*P165,5)</f>
        <v>0</v>
      </c>
      <c r="R165" s="222"/>
      <c r="S165" s="222"/>
      <c r="T165" s="223">
        <v>0.13300000000000001</v>
      </c>
      <c r="U165" s="222">
        <f>ROUND(E165*T165,2)</f>
        <v>2.66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119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/>
      <c r="B166" s="220"/>
      <c r="C166" s="266" t="s">
        <v>308</v>
      </c>
      <c r="D166" s="224"/>
      <c r="E166" s="229">
        <v>20</v>
      </c>
      <c r="F166" s="233"/>
      <c r="G166" s="233"/>
      <c r="H166" s="233"/>
      <c r="I166" s="233"/>
      <c r="J166" s="233"/>
      <c r="K166" s="233"/>
      <c r="L166" s="233"/>
      <c r="M166" s="233"/>
      <c r="N166" s="222"/>
      <c r="O166" s="222"/>
      <c r="P166" s="222"/>
      <c r="Q166" s="222"/>
      <c r="R166" s="222"/>
      <c r="S166" s="222"/>
      <c r="T166" s="223"/>
      <c r="U166" s="22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121</v>
      </c>
      <c r="AF166" s="212">
        <v>0</v>
      </c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2.5" outlineLevel="1" x14ac:dyDescent="0.2">
      <c r="A167" s="213">
        <v>54</v>
      </c>
      <c r="B167" s="220" t="s">
        <v>309</v>
      </c>
      <c r="C167" s="265" t="s">
        <v>310</v>
      </c>
      <c r="D167" s="222" t="s">
        <v>124</v>
      </c>
      <c r="E167" s="228">
        <v>2</v>
      </c>
      <c r="F167" s="232"/>
      <c r="G167" s="233">
        <f>ROUND(E167*F167,2)</f>
        <v>0</v>
      </c>
      <c r="H167" s="232"/>
      <c r="I167" s="233">
        <f>ROUND(E167*H167,2)</f>
        <v>0</v>
      </c>
      <c r="J167" s="232"/>
      <c r="K167" s="233">
        <f>ROUND(E167*J167,2)</f>
        <v>0</v>
      </c>
      <c r="L167" s="233">
        <v>21</v>
      </c>
      <c r="M167" s="233">
        <f>G167*(1+L167/100)</f>
        <v>0</v>
      </c>
      <c r="N167" s="222">
        <v>2.31E-3</v>
      </c>
      <c r="O167" s="222">
        <f>ROUND(E167*N167,5)</f>
        <v>4.62E-3</v>
      </c>
      <c r="P167" s="222">
        <v>0</v>
      </c>
      <c r="Q167" s="222">
        <f>ROUND(E167*P167,5)</f>
        <v>0</v>
      </c>
      <c r="R167" s="222"/>
      <c r="S167" s="222"/>
      <c r="T167" s="223">
        <v>0.71</v>
      </c>
      <c r="U167" s="222">
        <f>ROUND(E167*T167,2)</f>
        <v>1.42</v>
      </c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119</v>
      </c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3"/>
      <c r="B168" s="220"/>
      <c r="C168" s="266" t="s">
        <v>311</v>
      </c>
      <c r="D168" s="224"/>
      <c r="E168" s="229">
        <v>2</v>
      </c>
      <c r="F168" s="233"/>
      <c r="G168" s="233"/>
      <c r="H168" s="233"/>
      <c r="I168" s="233"/>
      <c r="J168" s="233"/>
      <c r="K168" s="233"/>
      <c r="L168" s="233"/>
      <c r="M168" s="233"/>
      <c r="N168" s="222"/>
      <c r="O168" s="222"/>
      <c r="P168" s="222"/>
      <c r="Q168" s="222"/>
      <c r="R168" s="222"/>
      <c r="S168" s="222"/>
      <c r="T168" s="223"/>
      <c r="U168" s="22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121</v>
      </c>
      <c r="AF168" s="212">
        <v>0</v>
      </c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>
        <v>55</v>
      </c>
      <c r="B169" s="220" t="s">
        <v>312</v>
      </c>
      <c r="C169" s="265" t="s">
        <v>313</v>
      </c>
      <c r="D169" s="222" t="s">
        <v>124</v>
      </c>
      <c r="E169" s="228">
        <v>2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22">
        <v>0</v>
      </c>
      <c r="O169" s="222">
        <f>ROUND(E169*N169,5)</f>
        <v>0</v>
      </c>
      <c r="P169" s="222">
        <v>0</v>
      </c>
      <c r="Q169" s="222">
        <f>ROUND(E169*P169,5)</f>
        <v>0</v>
      </c>
      <c r="R169" s="222"/>
      <c r="S169" s="222"/>
      <c r="T169" s="223">
        <v>0.15</v>
      </c>
      <c r="U169" s="222">
        <f>ROUND(E169*T169,2)</f>
        <v>0.3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119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3">
        <v>56</v>
      </c>
      <c r="B170" s="220" t="s">
        <v>314</v>
      </c>
      <c r="C170" s="265" t="s">
        <v>315</v>
      </c>
      <c r="D170" s="222" t="s">
        <v>124</v>
      </c>
      <c r="E170" s="228">
        <v>2</v>
      </c>
      <c r="F170" s="232"/>
      <c r="G170" s="233">
        <f>ROUND(E170*F170,2)</f>
        <v>0</v>
      </c>
      <c r="H170" s="232"/>
      <c r="I170" s="233">
        <f>ROUND(E170*H170,2)</f>
        <v>0</v>
      </c>
      <c r="J170" s="232"/>
      <c r="K170" s="233">
        <f>ROUND(E170*J170,2)</f>
        <v>0</v>
      </c>
      <c r="L170" s="233">
        <v>21</v>
      </c>
      <c r="M170" s="233">
        <f>G170*(1+L170/100)</f>
        <v>0</v>
      </c>
      <c r="N170" s="222">
        <v>0</v>
      </c>
      <c r="O170" s="222">
        <f>ROUND(E170*N170,5)</f>
        <v>0</v>
      </c>
      <c r="P170" s="222">
        <v>0</v>
      </c>
      <c r="Q170" s="222">
        <f>ROUND(E170*P170,5)</f>
        <v>0</v>
      </c>
      <c r="R170" s="222"/>
      <c r="S170" s="222"/>
      <c r="T170" s="223">
        <v>0.7</v>
      </c>
      <c r="U170" s="222">
        <f>ROUND(E170*T170,2)</f>
        <v>1.4</v>
      </c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119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x14ac:dyDescent="0.2">
      <c r="A171" s="214" t="s">
        <v>114</v>
      </c>
      <c r="B171" s="221" t="s">
        <v>79</v>
      </c>
      <c r="C171" s="267" t="s">
        <v>80</v>
      </c>
      <c r="D171" s="225"/>
      <c r="E171" s="230"/>
      <c r="F171" s="234"/>
      <c r="G171" s="234">
        <f>SUMIF(AE172:AE173,"&lt;&gt;NOR",G172:G173)</f>
        <v>0</v>
      </c>
      <c r="H171" s="234"/>
      <c r="I171" s="234">
        <f>SUM(I172:I173)</f>
        <v>0</v>
      </c>
      <c r="J171" s="234"/>
      <c r="K171" s="234">
        <f>SUM(K172:K173)</f>
        <v>0</v>
      </c>
      <c r="L171" s="234"/>
      <c r="M171" s="234">
        <f>SUM(M172:M173)</f>
        <v>0</v>
      </c>
      <c r="N171" s="225"/>
      <c r="O171" s="225">
        <f>SUM(O172:O173)</f>
        <v>0.40536</v>
      </c>
      <c r="P171" s="225"/>
      <c r="Q171" s="225">
        <f>SUM(Q172:Q173)</f>
        <v>0</v>
      </c>
      <c r="R171" s="225"/>
      <c r="S171" s="225"/>
      <c r="T171" s="226"/>
      <c r="U171" s="225">
        <f>SUM(U172:U173)</f>
        <v>9.85</v>
      </c>
      <c r="AE171" t="s">
        <v>115</v>
      </c>
    </row>
    <row r="172" spans="1:60" ht="33.75" outlineLevel="1" x14ac:dyDescent="0.2">
      <c r="A172" s="213">
        <v>57</v>
      </c>
      <c r="B172" s="220" t="s">
        <v>316</v>
      </c>
      <c r="C172" s="265" t="s">
        <v>317</v>
      </c>
      <c r="D172" s="222" t="s">
        <v>118</v>
      </c>
      <c r="E172" s="228">
        <v>34.44</v>
      </c>
      <c r="F172" s="232"/>
      <c r="G172" s="233">
        <f>ROUND(E172*F172,2)</f>
        <v>0</v>
      </c>
      <c r="H172" s="232"/>
      <c r="I172" s="233">
        <f>ROUND(E172*H172,2)</f>
        <v>0</v>
      </c>
      <c r="J172" s="232"/>
      <c r="K172" s="233">
        <f>ROUND(E172*J172,2)</f>
        <v>0</v>
      </c>
      <c r="L172" s="233">
        <v>21</v>
      </c>
      <c r="M172" s="233">
        <f>G172*(1+L172/100)</f>
        <v>0</v>
      </c>
      <c r="N172" s="222">
        <v>1.1769999999999999E-2</v>
      </c>
      <c r="O172" s="222">
        <f>ROUND(E172*N172,5)</f>
        <v>0.40536</v>
      </c>
      <c r="P172" s="222">
        <v>0</v>
      </c>
      <c r="Q172" s="222">
        <f>ROUND(E172*P172,5)</f>
        <v>0</v>
      </c>
      <c r="R172" s="222"/>
      <c r="S172" s="222"/>
      <c r="T172" s="223">
        <v>0.28599999999999998</v>
      </c>
      <c r="U172" s="222">
        <f>ROUND(E172*T172,2)</f>
        <v>9.85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119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3"/>
      <c r="B173" s="220"/>
      <c r="C173" s="266" t="s">
        <v>318</v>
      </c>
      <c r="D173" s="224"/>
      <c r="E173" s="229">
        <v>34.44</v>
      </c>
      <c r="F173" s="233"/>
      <c r="G173" s="233"/>
      <c r="H173" s="233"/>
      <c r="I173" s="233"/>
      <c r="J173" s="233"/>
      <c r="K173" s="233"/>
      <c r="L173" s="233"/>
      <c r="M173" s="233"/>
      <c r="N173" s="222"/>
      <c r="O173" s="222"/>
      <c r="P173" s="222"/>
      <c r="Q173" s="222"/>
      <c r="R173" s="222"/>
      <c r="S173" s="222"/>
      <c r="T173" s="223"/>
      <c r="U173" s="22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121</v>
      </c>
      <c r="AF173" s="212">
        <v>0</v>
      </c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214" t="s">
        <v>114</v>
      </c>
      <c r="B174" s="221" t="s">
        <v>81</v>
      </c>
      <c r="C174" s="267" t="s">
        <v>82</v>
      </c>
      <c r="D174" s="225"/>
      <c r="E174" s="230"/>
      <c r="F174" s="234"/>
      <c r="G174" s="234">
        <f>SUMIF(AE175:AE182,"&lt;&gt;NOR",G175:G182)</f>
        <v>0</v>
      </c>
      <c r="H174" s="234"/>
      <c r="I174" s="234">
        <f>SUM(I175:I182)</f>
        <v>0</v>
      </c>
      <c r="J174" s="234"/>
      <c r="K174" s="234">
        <f>SUM(K175:K182)</f>
        <v>0</v>
      </c>
      <c r="L174" s="234"/>
      <c r="M174" s="234">
        <f>SUM(M175:M182)</f>
        <v>0</v>
      </c>
      <c r="N174" s="225"/>
      <c r="O174" s="225">
        <f>SUM(O175:O182)</f>
        <v>0.13335</v>
      </c>
      <c r="P174" s="225"/>
      <c r="Q174" s="225">
        <f>SUM(Q175:Q182)</f>
        <v>0.18859999999999999</v>
      </c>
      <c r="R174" s="225"/>
      <c r="S174" s="225"/>
      <c r="T174" s="226"/>
      <c r="U174" s="225">
        <f>SUM(U175:U182)</f>
        <v>78.489999999999995</v>
      </c>
      <c r="AE174" t="s">
        <v>115</v>
      </c>
    </row>
    <row r="175" spans="1:60" outlineLevel="1" x14ac:dyDescent="0.2">
      <c r="A175" s="213">
        <v>58</v>
      </c>
      <c r="B175" s="220" t="s">
        <v>319</v>
      </c>
      <c r="C175" s="265" t="s">
        <v>320</v>
      </c>
      <c r="D175" s="222" t="s">
        <v>182</v>
      </c>
      <c r="E175" s="228">
        <v>82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22">
        <v>1.58E-3</v>
      </c>
      <c r="O175" s="222">
        <f>ROUND(E175*N175,5)</f>
        <v>0.12956000000000001</v>
      </c>
      <c r="P175" s="222">
        <v>0</v>
      </c>
      <c r="Q175" s="222">
        <f>ROUND(E175*P175,5)</f>
        <v>0</v>
      </c>
      <c r="R175" s="222"/>
      <c r="S175" s="222"/>
      <c r="T175" s="223">
        <v>0.67689999999999995</v>
      </c>
      <c r="U175" s="222">
        <f>ROUND(E175*T175,2)</f>
        <v>55.51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119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3"/>
      <c r="B176" s="220"/>
      <c r="C176" s="266" t="s">
        <v>321</v>
      </c>
      <c r="D176" s="224"/>
      <c r="E176" s="229">
        <v>82</v>
      </c>
      <c r="F176" s="233"/>
      <c r="G176" s="233"/>
      <c r="H176" s="233"/>
      <c r="I176" s="233"/>
      <c r="J176" s="233"/>
      <c r="K176" s="233"/>
      <c r="L176" s="233"/>
      <c r="M176" s="233"/>
      <c r="N176" s="222"/>
      <c r="O176" s="222"/>
      <c r="P176" s="222"/>
      <c r="Q176" s="222"/>
      <c r="R176" s="222"/>
      <c r="S176" s="222"/>
      <c r="T176" s="223"/>
      <c r="U176" s="222"/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121</v>
      </c>
      <c r="AF176" s="212">
        <v>0</v>
      </c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2.5" outlineLevel="1" x14ac:dyDescent="0.2">
      <c r="A177" s="213">
        <v>59</v>
      </c>
      <c r="B177" s="220" t="s">
        <v>322</v>
      </c>
      <c r="C177" s="265" t="s">
        <v>323</v>
      </c>
      <c r="D177" s="222" t="s">
        <v>182</v>
      </c>
      <c r="E177" s="228">
        <v>2.4</v>
      </c>
      <c r="F177" s="232"/>
      <c r="G177" s="233">
        <f>ROUND(E177*F177,2)</f>
        <v>0</v>
      </c>
      <c r="H177" s="232"/>
      <c r="I177" s="233">
        <f>ROUND(E177*H177,2)</f>
        <v>0</v>
      </c>
      <c r="J177" s="232"/>
      <c r="K177" s="233">
        <f>ROUND(E177*J177,2)</f>
        <v>0</v>
      </c>
      <c r="L177" s="233">
        <v>21</v>
      </c>
      <c r="M177" s="233">
        <f>G177*(1+L177/100)</f>
        <v>0</v>
      </c>
      <c r="N177" s="222">
        <v>1.58E-3</v>
      </c>
      <c r="O177" s="222">
        <f>ROUND(E177*N177,5)</f>
        <v>3.79E-3</v>
      </c>
      <c r="P177" s="222">
        <v>0</v>
      </c>
      <c r="Q177" s="222">
        <f>ROUND(E177*P177,5)</f>
        <v>0</v>
      </c>
      <c r="R177" s="222"/>
      <c r="S177" s="222"/>
      <c r="T177" s="223">
        <v>0.74614999999999998</v>
      </c>
      <c r="U177" s="222">
        <f>ROUND(E177*T177,2)</f>
        <v>1.79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119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3"/>
      <c r="B178" s="220"/>
      <c r="C178" s="266" t="s">
        <v>324</v>
      </c>
      <c r="D178" s="224"/>
      <c r="E178" s="229">
        <v>2.4</v>
      </c>
      <c r="F178" s="233"/>
      <c r="G178" s="233"/>
      <c r="H178" s="233"/>
      <c r="I178" s="233"/>
      <c r="J178" s="233"/>
      <c r="K178" s="233"/>
      <c r="L178" s="233"/>
      <c r="M178" s="233"/>
      <c r="N178" s="222"/>
      <c r="O178" s="222"/>
      <c r="P178" s="222"/>
      <c r="Q178" s="222"/>
      <c r="R178" s="222"/>
      <c r="S178" s="222"/>
      <c r="T178" s="223"/>
      <c r="U178" s="22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121</v>
      </c>
      <c r="AF178" s="212">
        <v>0</v>
      </c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>
        <v>60</v>
      </c>
      <c r="B179" s="220" t="s">
        <v>325</v>
      </c>
      <c r="C179" s="265" t="s">
        <v>326</v>
      </c>
      <c r="D179" s="222" t="s">
        <v>124</v>
      </c>
      <c r="E179" s="228">
        <v>20</v>
      </c>
      <c r="F179" s="232"/>
      <c r="G179" s="233">
        <f>ROUND(E179*F179,2)</f>
        <v>0</v>
      </c>
      <c r="H179" s="232"/>
      <c r="I179" s="233">
        <f>ROUND(E179*H179,2)</f>
        <v>0</v>
      </c>
      <c r="J179" s="232"/>
      <c r="K179" s="233">
        <f>ROUND(E179*J179,2)</f>
        <v>0</v>
      </c>
      <c r="L179" s="233">
        <v>21</v>
      </c>
      <c r="M179" s="233">
        <f>G179*(1+L179/100)</f>
        <v>0</v>
      </c>
      <c r="N179" s="222">
        <v>0</v>
      </c>
      <c r="O179" s="222">
        <f>ROUND(E179*N179,5)</f>
        <v>0</v>
      </c>
      <c r="P179" s="222">
        <v>0</v>
      </c>
      <c r="Q179" s="222">
        <f>ROUND(E179*P179,5)</f>
        <v>0</v>
      </c>
      <c r="R179" s="222"/>
      <c r="S179" s="222"/>
      <c r="T179" s="223">
        <v>0.69035000000000002</v>
      </c>
      <c r="U179" s="222">
        <f>ROUND(E179*T179,2)</f>
        <v>13.81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119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3"/>
      <c r="B180" s="220"/>
      <c r="C180" s="266" t="s">
        <v>308</v>
      </c>
      <c r="D180" s="224"/>
      <c r="E180" s="229">
        <v>20</v>
      </c>
      <c r="F180" s="233"/>
      <c r="G180" s="233"/>
      <c r="H180" s="233"/>
      <c r="I180" s="233"/>
      <c r="J180" s="233"/>
      <c r="K180" s="233"/>
      <c r="L180" s="233"/>
      <c r="M180" s="233"/>
      <c r="N180" s="222"/>
      <c r="O180" s="222"/>
      <c r="P180" s="222"/>
      <c r="Q180" s="222"/>
      <c r="R180" s="222"/>
      <c r="S180" s="222"/>
      <c r="T180" s="223"/>
      <c r="U180" s="22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121</v>
      </c>
      <c r="AF180" s="212">
        <v>0</v>
      </c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3">
        <v>61</v>
      </c>
      <c r="B181" s="220" t="s">
        <v>327</v>
      </c>
      <c r="C181" s="265" t="s">
        <v>328</v>
      </c>
      <c r="D181" s="222" t="s">
        <v>182</v>
      </c>
      <c r="E181" s="228">
        <v>82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21</v>
      </c>
      <c r="M181" s="233">
        <f>G181*(1+L181/100)</f>
        <v>0</v>
      </c>
      <c r="N181" s="222">
        <v>0</v>
      </c>
      <c r="O181" s="222">
        <f>ROUND(E181*N181,5)</f>
        <v>0</v>
      </c>
      <c r="P181" s="222">
        <v>2.3E-3</v>
      </c>
      <c r="Q181" s="222">
        <f>ROUND(E181*P181,5)</f>
        <v>0.18859999999999999</v>
      </c>
      <c r="R181" s="222"/>
      <c r="S181" s="222"/>
      <c r="T181" s="223">
        <v>0.09</v>
      </c>
      <c r="U181" s="222">
        <f>ROUND(E181*T181,2)</f>
        <v>7.38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119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3"/>
      <c r="B182" s="220"/>
      <c r="C182" s="266" t="s">
        <v>329</v>
      </c>
      <c r="D182" s="224"/>
      <c r="E182" s="229">
        <v>82</v>
      </c>
      <c r="F182" s="233"/>
      <c r="G182" s="233"/>
      <c r="H182" s="233"/>
      <c r="I182" s="233"/>
      <c r="J182" s="233"/>
      <c r="K182" s="233"/>
      <c r="L182" s="233"/>
      <c r="M182" s="233"/>
      <c r="N182" s="222"/>
      <c r="O182" s="222"/>
      <c r="P182" s="222"/>
      <c r="Q182" s="222"/>
      <c r="R182" s="222"/>
      <c r="S182" s="222"/>
      <c r="T182" s="223"/>
      <c r="U182" s="22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121</v>
      </c>
      <c r="AF182" s="212">
        <v>0</v>
      </c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x14ac:dyDescent="0.2">
      <c r="A183" s="214" t="s">
        <v>114</v>
      </c>
      <c r="B183" s="221" t="s">
        <v>83</v>
      </c>
      <c r="C183" s="267" t="s">
        <v>84</v>
      </c>
      <c r="D183" s="225"/>
      <c r="E183" s="230"/>
      <c r="F183" s="234"/>
      <c r="G183" s="234">
        <f>SUMIF(AE184:AE192,"&lt;&gt;NOR",G184:G192)</f>
        <v>0</v>
      </c>
      <c r="H183" s="234"/>
      <c r="I183" s="234">
        <f>SUM(I184:I192)</f>
        <v>0</v>
      </c>
      <c r="J183" s="234"/>
      <c r="K183" s="234">
        <f>SUM(K184:K192)</f>
        <v>0</v>
      </c>
      <c r="L183" s="234"/>
      <c r="M183" s="234">
        <f>SUM(M184:M192)</f>
        <v>0</v>
      </c>
      <c r="N183" s="225"/>
      <c r="O183" s="225">
        <f>SUM(O184:O192)</f>
        <v>4.1900000000000001E-3</v>
      </c>
      <c r="P183" s="225"/>
      <c r="Q183" s="225">
        <f>SUM(Q184:Q192)</f>
        <v>7.4999999999999997E-2</v>
      </c>
      <c r="R183" s="225"/>
      <c r="S183" s="225"/>
      <c r="T183" s="226"/>
      <c r="U183" s="225">
        <f>SUM(U184:U192)</f>
        <v>6.0200000000000005</v>
      </c>
      <c r="AE183" t="s">
        <v>115</v>
      </c>
    </row>
    <row r="184" spans="1:60" outlineLevel="1" x14ac:dyDescent="0.2">
      <c r="A184" s="213">
        <v>62</v>
      </c>
      <c r="B184" s="220" t="s">
        <v>330</v>
      </c>
      <c r="C184" s="265" t="s">
        <v>331</v>
      </c>
      <c r="D184" s="222" t="s">
        <v>332</v>
      </c>
      <c r="E184" s="228">
        <v>75</v>
      </c>
      <c r="F184" s="232"/>
      <c r="G184" s="233">
        <f>ROUND(E184*F184,2)</f>
        <v>0</v>
      </c>
      <c r="H184" s="232"/>
      <c r="I184" s="233">
        <f>ROUND(E184*H184,2)</f>
        <v>0</v>
      </c>
      <c r="J184" s="232"/>
      <c r="K184" s="233">
        <f>ROUND(E184*J184,2)</f>
        <v>0</v>
      </c>
      <c r="L184" s="233">
        <v>21</v>
      </c>
      <c r="M184" s="233">
        <f>G184*(1+L184/100)</f>
        <v>0</v>
      </c>
      <c r="N184" s="222">
        <v>5.0000000000000002E-5</v>
      </c>
      <c r="O184" s="222">
        <f>ROUND(E184*N184,5)</f>
        <v>3.7499999999999999E-3</v>
      </c>
      <c r="P184" s="222">
        <v>1E-3</v>
      </c>
      <c r="Q184" s="222">
        <f>ROUND(E184*P184,5)</f>
        <v>7.4999999999999997E-2</v>
      </c>
      <c r="R184" s="222"/>
      <c r="S184" s="222"/>
      <c r="T184" s="223">
        <v>3.6999999999999998E-2</v>
      </c>
      <c r="U184" s="222">
        <f>ROUND(E184*T184,2)</f>
        <v>2.78</v>
      </c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119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3"/>
      <c r="B185" s="220"/>
      <c r="C185" s="266" t="s">
        <v>333</v>
      </c>
      <c r="D185" s="224"/>
      <c r="E185" s="229"/>
      <c r="F185" s="233"/>
      <c r="G185" s="233"/>
      <c r="H185" s="233"/>
      <c r="I185" s="233"/>
      <c r="J185" s="233"/>
      <c r="K185" s="233"/>
      <c r="L185" s="233"/>
      <c r="M185" s="233"/>
      <c r="N185" s="222"/>
      <c r="O185" s="222"/>
      <c r="P185" s="222"/>
      <c r="Q185" s="222"/>
      <c r="R185" s="222"/>
      <c r="S185" s="222"/>
      <c r="T185" s="223"/>
      <c r="U185" s="22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121</v>
      </c>
      <c r="AF185" s="212">
        <v>0</v>
      </c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/>
      <c r="B186" s="220"/>
      <c r="C186" s="266" t="s">
        <v>334</v>
      </c>
      <c r="D186" s="224"/>
      <c r="E186" s="229">
        <v>75</v>
      </c>
      <c r="F186" s="233"/>
      <c r="G186" s="233"/>
      <c r="H186" s="233"/>
      <c r="I186" s="233"/>
      <c r="J186" s="233"/>
      <c r="K186" s="233"/>
      <c r="L186" s="233"/>
      <c r="M186" s="233"/>
      <c r="N186" s="222"/>
      <c r="O186" s="222"/>
      <c r="P186" s="222"/>
      <c r="Q186" s="222"/>
      <c r="R186" s="222"/>
      <c r="S186" s="222"/>
      <c r="T186" s="223"/>
      <c r="U186" s="22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121</v>
      </c>
      <c r="AF186" s="212">
        <v>0</v>
      </c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>
        <v>63</v>
      </c>
      <c r="B187" s="220" t="s">
        <v>335</v>
      </c>
      <c r="C187" s="265" t="s">
        <v>336</v>
      </c>
      <c r="D187" s="222" t="s">
        <v>182</v>
      </c>
      <c r="E187" s="228">
        <v>3.7</v>
      </c>
      <c r="F187" s="232"/>
      <c r="G187" s="233">
        <f>ROUND(E187*F187,2)</f>
        <v>0</v>
      </c>
      <c r="H187" s="232"/>
      <c r="I187" s="233">
        <f>ROUND(E187*H187,2)</f>
        <v>0</v>
      </c>
      <c r="J187" s="232"/>
      <c r="K187" s="233">
        <f>ROUND(E187*J187,2)</f>
        <v>0</v>
      </c>
      <c r="L187" s="233">
        <v>21</v>
      </c>
      <c r="M187" s="233">
        <f>G187*(1+L187/100)</f>
        <v>0</v>
      </c>
      <c r="N187" s="222">
        <v>1.2E-4</v>
      </c>
      <c r="O187" s="222">
        <f>ROUND(E187*N187,5)</f>
        <v>4.4000000000000002E-4</v>
      </c>
      <c r="P187" s="222">
        <v>0</v>
      </c>
      <c r="Q187" s="222">
        <f>ROUND(E187*P187,5)</f>
        <v>0</v>
      </c>
      <c r="R187" s="222"/>
      <c r="S187" s="222"/>
      <c r="T187" s="223">
        <v>0.55200000000000005</v>
      </c>
      <c r="U187" s="222">
        <f>ROUND(E187*T187,2)</f>
        <v>2.04</v>
      </c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119</v>
      </c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3"/>
      <c r="B188" s="220"/>
      <c r="C188" s="266" t="s">
        <v>337</v>
      </c>
      <c r="D188" s="224"/>
      <c r="E188" s="229">
        <v>3.7</v>
      </c>
      <c r="F188" s="233"/>
      <c r="G188" s="233"/>
      <c r="H188" s="233"/>
      <c r="I188" s="233"/>
      <c r="J188" s="233"/>
      <c r="K188" s="233"/>
      <c r="L188" s="233"/>
      <c r="M188" s="233"/>
      <c r="N188" s="222"/>
      <c r="O188" s="222"/>
      <c r="P188" s="222"/>
      <c r="Q188" s="222"/>
      <c r="R188" s="222"/>
      <c r="S188" s="222"/>
      <c r="T188" s="223"/>
      <c r="U188" s="22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121</v>
      </c>
      <c r="AF188" s="212">
        <v>0</v>
      </c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3">
        <v>64</v>
      </c>
      <c r="B189" s="220" t="s">
        <v>338</v>
      </c>
      <c r="C189" s="265" t="s">
        <v>339</v>
      </c>
      <c r="D189" s="222" t="s">
        <v>182</v>
      </c>
      <c r="E189" s="228">
        <v>3.7</v>
      </c>
      <c r="F189" s="232"/>
      <c r="G189" s="233">
        <f>ROUND(E189*F189,2)</f>
        <v>0</v>
      </c>
      <c r="H189" s="232"/>
      <c r="I189" s="233">
        <f>ROUND(E189*H189,2)</f>
        <v>0</v>
      </c>
      <c r="J189" s="232"/>
      <c r="K189" s="233">
        <f>ROUND(E189*J189,2)</f>
        <v>0</v>
      </c>
      <c r="L189" s="233">
        <v>21</v>
      </c>
      <c r="M189" s="233">
        <f>G189*(1+L189/100)</f>
        <v>0</v>
      </c>
      <c r="N189" s="222">
        <v>0</v>
      </c>
      <c r="O189" s="222">
        <f>ROUND(E189*N189,5)</f>
        <v>0</v>
      </c>
      <c r="P189" s="222">
        <v>0</v>
      </c>
      <c r="Q189" s="222">
        <f>ROUND(E189*P189,5)</f>
        <v>0</v>
      </c>
      <c r="R189" s="222"/>
      <c r="S189" s="222"/>
      <c r="T189" s="223">
        <v>0.32400000000000001</v>
      </c>
      <c r="U189" s="222">
        <f>ROUND(E189*T189,2)</f>
        <v>1.2</v>
      </c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119</v>
      </c>
      <c r="AF189" s="212"/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3"/>
      <c r="B190" s="220"/>
      <c r="C190" s="266" t="s">
        <v>340</v>
      </c>
      <c r="D190" s="224"/>
      <c r="E190" s="229">
        <v>7.5</v>
      </c>
      <c r="F190" s="233"/>
      <c r="G190" s="233"/>
      <c r="H190" s="233"/>
      <c r="I190" s="233"/>
      <c r="J190" s="233"/>
      <c r="K190" s="233"/>
      <c r="L190" s="233"/>
      <c r="M190" s="233"/>
      <c r="N190" s="222"/>
      <c r="O190" s="222"/>
      <c r="P190" s="222"/>
      <c r="Q190" s="222"/>
      <c r="R190" s="222"/>
      <c r="S190" s="222"/>
      <c r="T190" s="223"/>
      <c r="U190" s="222"/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121</v>
      </c>
      <c r="AF190" s="212">
        <v>0</v>
      </c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22.5" outlineLevel="1" x14ac:dyDescent="0.2">
      <c r="A191" s="213">
        <v>65</v>
      </c>
      <c r="B191" s="220" t="s">
        <v>341</v>
      </c>
      <c r="C191" s="265" t="s">
        <v>342</v>
      </c>
      <c r="D191" s="222" t="s">
        <v>182</v>
      </c>
      <c r="E191" s="228">
        <v>3.7</v>
      </c>
      <c r="F191" s="232"/>
      <c r="G191" s="233">
        <f>ROUND(E191*F191,2)</f>
        <v>0</v>
      </c>
      <c r="H191" s="232"/>
      <c r="I191" s="233">
        <f>ROUND(E191*H191,2)</f>
        <v>0</v>
      </c>
      <c r="J191" s="232"/>
      <c r="K191" s="233">
        <f>ROUND(E191*J191,2)</f>
        <v>0</v>
      </c>
      <c r="L191" s="233">
        <v>21</v>
      </c>
      <c r="M191" s="233">
        <f>G191*(1+L191/100)</f>
        <v>0</v>
      </c>
      <c r="N191" s="222">
        <v>0</v>
      </c>
      <c r="O191" s="222">
        <f>ROUND(E191*N191,5)</f>
        <v>0</v>
      </c>
      <c r="P191" s="222">
        <v>0</v>
      </c>
      <c r="Q191" s="222">
        <f>ROUND(E191*P191,5)</f>
        <v>0</v>
      </c>
      <c r="R191" s="222"/>
      <c r="S191" s="222"/>
      <c r="T191" s="223">
        <v>0</v>
      </c>
      <c r="U191" s="222">
        <f>ROUND(E191*T191,2)</f>
        <v>0</v>
      </c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119</v>
      </c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3"/>
      <c r="B192" s="220"/>
      <c r="C192" s="268" t="s">
        <v>343</v>
      </c>
      <c r="D192" s="227"/>
      <c r="E192" s="231"/>
      <c r="F192" s="235"/>
      <c r="G192" s="236"/>
      <c r="H192" s="233"/>
      <c r="I192" s="233"/>
      <c r="J192" s="233"/>
      <c r="K192" s="233"/>
      <c r="L192" s="233"/>
      <c r="M192" s="233"/>
      <c r="N192" s="222"/>
      <c r="O192" s="222"/>
      <c r="P192" s="222"/>
      <c r="Q192" s="222"/>
      <c r="R192" s="222"/>
      <c r="S192" s="222"/>
      <c r="T192" s="223"/>
      <c r="U192" s="22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228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5" t="str">
        <f>C192</f>
        <v>DODÁVKA VÝROBKU URČENÉHO PRO STAVBU ODBORNOU FIRMOU</v>
      </c>
      <c r="BB192" s="212"/>
      <c r="BC192" s="212"/>
      <c r="BD192" s="212"/>
      <c r="BE192" s="212"/>
      <c r="BF192" s="212"/>
      <c r="BG192" s="212"/>
      <c r="BH192" s="212"/>
    </row>
    <row r="193" spans="1:60" x14ac:dyDescent="0.2">
      <c r="A193" s="214" t="s">
        <v>114</v>
      </c>
      <c r="B193" s="221" t="s">
        <v>85</v>
      </c>
      <c r="C193" s="267" t="s">
        <v>86</v>
      </c>
      <c r="D193" s="225"/>
      <c r="E193" s="230"/>
      <c r="F193" s="234"/>
      <c r="G193" s="234">
        <f>SUMIF(AE194:AE205,"&lt;&gt;NOR",G194:G205)</f>
        <v>0</v>
      </c>
      <c r="H193" s="234"/>
      <c r="I193" s="234">
        <f>SUM(I194:I205)</f>
        <v>0</v>
      </c>
      <c r="J193" s="234"/>
      <c r="K193" s="234">
        <f>SUM(K194:K205)</f>
        <v>0</v>
      </c>
      <c r="L193" s="234"/>
      <c r="M193" s="234">
        <f>SUM(M194:M205)</f>
        <v>0</v>
      </c>
      <c r="N193" s="225"/>
      <c r="O193" s="225">
        <f>SUM(O194:O205)</f>
        <v>0.14510000000000001</v>
      </c>
      <c r="P193" s="225"/>
      <c r="Q193" s="225">
        <f>SUM(Q194:Q205)</f>
        <v>0</v>
      </c>
      <c r="R193" s="225"/>
      <c r="S193" s="225"/>
      <c r="T193" s="226"/>
      <c r="U193" s="225">
        <f>SUM(U194:U205)</f>
        <v>85.02000000000001</v>
      </c>
      <c r="AE193" t="s">
        <v>115</v>
      </c>
    </row>
    <row r="194" spans="1:60" outlineLevel="1" x14ac:dyDescent="0.2">
      <c r="A194" s="213">
        <v>66</v>
      </c>
      <c r="B194" s="220" t="s">
        <v>344</v>
      </c>
      <c r="C194" s="265" t="s">
        <v>345</v>
      </c>
      <c r="D194" s="222" t="s">
        <v>182</v>
      </c>
      <c r="E194" s="228">
        <v>47</v>
      </c>
      <c r="F194" s="232"/>
      <c r="G194" s="233">
        <f>ROUND(E194*F194,2)</f>
        <v>0</v>
      </c>
      <c r="H194" s="232"/>
      <c r="I194" s="233">
        <f>ROUND(E194*H194,2)</f>
        <v>0</v>
      </c>
      <c r="J194" s="232"/>
      <c r="K194" s="233">
        <f>ROUND(E194*J194,2)</f>
        <v>0</v>
      </c>
      <c r="L194" s="233">
        <v>21</v>
      </c>
      <c r="M194" s="233">
        <f>G194*(1+L194/100)</f>
        <v>0</v>
      </c>
      <c r="N194" s="222">
        <v>0</v>
      </c>
      <c r="O194" s="222">
        <f>ROUND(E194*N194,5)</f>
        <v>0</v>
      </c>
      <c r="P194" s="222">
        <v>0</v>
      </c>
      <c r="Q194" s="222">
        <f>ROUND(E194*P194,5)</f>
        <v>0</v>
      </c>
      <c r="R194" s="222"/>
      <c r="S194" s="222"/>
      <c r="T194" s="223">
        <v>0.1</v>
      </c>
      <c r="U194" s="222">
        <f>ROUND(E194*T194,2)</f>
        <v>4.7</v>
      </c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119</v>
      </c>
      <c r="AF194" s="212"/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ht="22.5" outlineLevel="1" x14ac:dyDescent="0.2">
      <c r="A195" s="213">
        <v>67</v>
      </c>
      <c r="B195" s="220" t="s">
        <v>346</v>
      </c>
      <c r="C195" s="265" t="s">
        <v>347</v>
      </c>
      <c r="D195" s="222" t="s">
        <v>124</v>
      </c>
      <c r="E195" s="228">
        <v>7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22">
        <v>4.0000000000000003E-5</v>
      </c>
      <c r="O195" s="222">
        <f>ROUND(E195*N195,5)</f>
        <v>2.7999999999999998E-4</v>
      </c>
      <c r="P195" s="222">
        <v>0</v>
      </c>
      <c r="Q195" s="222">
        <f>ROUND(E195*P195,5)</f>
        <v>0</v>
      </c>
      <c r="R195" s="222"/>
      <c r="S195" s="222"/>
      <c r="T195" s="223">
        <v>0.18</v>
      </c>
      <c r="U195" s="222">
        <f>ROUND(E195*T195,2)</f>
        <v>1.26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119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3">
        <v>68</v>
      </c>
      <c r="B196" s="220" t="s">
        <v>348</v>
      </c>
      <c r="C196" s="265" t="s">
        <v>349</v>
      </c>
      <c r="D196" s="222" t="s">
        <v>182</v>
      </c>
      <c r="E196" s="228">
        <v>47</v>
      </c>
      <c r="F196" s="232"/>
      <c r="G196" s="233">
        <f>ROUND(E196*F196,2)</f>
        <v>0</v>
      </c>
      <c r="H196" s="232"/>
      <c r="I196" s="233">
        <f>ROUND(E196*H196,2)</f>
        <v>0</v>
      </c>
      <c r="J196" s="232"/>
      <c r="K196" s="233">
        <f>ROUND(E196*J196,2)</f>
        <v>0</v>
      </c>
      <c r="L196" s="233">
        <v>21</v>
      </c>
      <c r="M196" s="233">
        <f>G196*(1+L196/100)</f>
        <v>0</v>
      </c>
      <c r="N196" s="222">
        <v>0</v>
      </c>
      <c r="O196" s="222">
        <f>ROUND(E196*N196,5)</f>
        <v>0</v>
      </c>
      <c r="P196" s="222">
        <v>0</v>
      </c>
      <c r="Q196" s="222">
        <f>ROUND(E196*P196,5)</f>
        <v>0</v>
      </c>
      <c r="R196" s="222"/>
      <c r="S196" s="222"/>
      <c r="T196" s="223">
        <v>9.955E-2</v>
      </c>
      <c r="U196" s="222">
        <f>ROUND(E196*T196,2)</f>
        <v>4.68</v>
      </c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119</v>
      </c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3"/>
      <c r="B197" s="220"/>
      <c r="C197" s="266" t="s">
        <v>350</v>
      </c>
      <c r="D197" s="224"/>
      <c r="E197" s="229"/>
      <c r="F197" s="233"/>
      <c r="G197" s="233"/>
      <c r="H197" s="233"/>
      <c r="I197" s="233"/>
      <c r="J197" s="233"/>
      <c r="K197" s="233"/>
      <c r="L197" s="233"/>
      <c r="M197" s="233"/>
      <c r="N197" s="222"/>
      <c r="O197" s="222"/>
      <c r="P197" s="222"/>
      <c r="Q197" s="222"/>
      <c r="R197" s="222"/>
      <c r="S197" s="222"/>
      <c r="T197" s="223"/>
      <c r="U197" s="22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121</v>
      </c>
      <c r="AF197" s="212">
        <v>0</v>
      </c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3"/>
      <c r="B198" s="220"/>
      <c r="C198" s="266" t="s">
        <v>351</v>
      </c>
      <c r="D198" s="224"/>
      <c r="E198" s="229">
        <v>47</v>
      </c>
      <c r="F198" s="233"/>
      <c r="G198" s="233"/>
      <c r="H198" s="233"/>
      <c r="I198" s="233"/>
      <c r="J198" s="233"/>
      <c r="K198" s="233"/>
      <c r="L198" s="233"/>
      <c r="M198" s="233"/>
      <c r="N198" s="222"/>
      <c r="O198" s="222"/>
      <c r="P198" s="222"/>
      <c r="Q198" s="222"/>
      <c r="R198" s="222"/>
      <c r="S198" s="222"/>
      <c r="T198" s="223"/>
      <c r="U198" s="222"/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121</v>
      </c>
      <c r="AF198" s="212">
        <v>0</v>
      </c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3">
        <v>69</v>
      </c>
      <c r="B199" s="220" t="s">
        <v>352</v>
      </c>
      <c r="C199" s="265" t="s">
        <v>353</v>
      </c>
      <c r="D199" s="222" t="s">
        <v>124</v>
      </c>
      <c r="E199" s="228">
        <v>18</v>
      </c>
      <c r="F199" s="232"/>
      <c r="G199" s="233">
        <f>ROUND(E199*F199,2)</f>
        <v>0</v>
      </c>
      <c r="H199" s="232"/>
      <c r="I199" s="233">
        <f>ROUND(E199*H199,2)</f>
        <v>0</v>
      </c>
      <c r="J199" s="232"/>
      <c r="K199" s="233">
        <f>ROUND(E199*J199,2)</f>
        <v>0</v>
      </c>
      <c r="L199" s="233">
        <v>21</v>
      </c>
      <c r="M199" s="233">
        <f>G199*(1+L199/100)</f>
        <v>0</v>
      </c>
      <c r="N199" s="222">
        <v>0</v>
      </c>
      <c r="O199" s="222">
        <f>ROUND(E199*N199,5)</f>
        <v>0</v>
      </c>
      <c r="P199" s="222">
        <v>0</v>
      </c>
      <c r="Q199" s="222">
        <f>ROUND(E199*P199,5)</f>
        <v>0</v>
      </c>
      <c r="R199" s="222"/>
      <c r="S199" s="222"/>
      <c r="T199" s="223">
        <v>5.0500000000000003E-2</v>
      </c>
      <c r="U199" s="222">
        <f>ROUND(E199*T199,2)</f>
        <v>0.91</v>
      </c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119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3">
        <v>70</v>
      </c>
      <c r="B200" s="220" t="s">
        <v>354</v>
      </c>
      <c r="C200" s="265" t="s">
        <v>355</v>
      </c>
      <c r="D200" s="222" t="s">
        <v>260</v>
      </c>
      <c r="E200" s="228">
        <v>1</v>
      </c>
      <c r="F200" s="232"/>
      <c r="G200" s="233">
        <f>ROUND(E200*F200,2)</f>
        <v>0</v>
      </c>
      <c r="H200" s="232"/>
      <c r="I200" s="233">
        <f>ROUND(E200*H200,2)</f>
        <v>0</v>
      </c>
      <c r="J200" s="232"/>
      <c r="K200" s="233">
        <f>ROUND(E200*J200,2)</f>
        <v>0</v>
      </c>
      <c r="L200" s="233">
        <v>21</v>
      </c>
      <c r="M200" s="233">
        <f>G200*(1+L200/100)</f>
        <v>0</v>
      </c>
      <c r="N200" s="222">
        <v>0</v>
      </c>
      <c r="O200" s="222">
        <f>ROUND(E200*N200,5)</f>
        <v>0</v>
      </c>
      <c r="P200" s="222">
        <v>0</v>
      </c>
      <c r="Q200" s="222">
        <f>ROUND(E200*P200,5)</f>
        <v>0</v>
      </c>
      <c r="R200" s="222"/>
      <c r="S200" s="222"/>
      <c r="T200" s="223">
        <v>0</v>
      </c>
      <c r="U200" s="222">
        <f>ROUND(E200*T200,2)</f>
        <v>0</v>
      </c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119</v>
      </c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>
        <v>71</v>
      </c>
      <c r="B201" s="220" t="s">
        <v>356</v>
      </c>
      <c r="C201" s="265" t="s">
        <v>357</v>
      </c>
      <c r="D201" s="222" t="s">
        <v>260</v>
      </c>
      <c r="E201" s="228">
        <v>1</v>
      </c>
      <c r="F201" s="232"/>
      <c r="G201" s="233">
        <f>ROUND(E201*F201,2)</f>
        <v>0</v>
      </c>
      <c r="H201" s="232"/>
      <c r="I201" s="233">
        <f>ROUND(E201*H201,2)</f>
        <v>0</v>
      </c>
      <c r="J201" s="232"/>
      <c r="K201" s="233">
        <f>ROUND(E201*J201,2)</f>
        <v>0</v>
      </c>
      <c r="L201" s="233">
        <v>21</v>
      </c>
      <c r="M201" s="233">
        <f>G201*(1+L201/100)</f>
        <v>0</v>
      </c>
      <c r="N201" s="222">
        <v>0</v>
      </c>
      <c r="O201" s="222">
        <f>ROUND(E201*N201,5)</f>
        <v>0</v>
      </c>
      <c r="P201" s="222">
        <v>0</v>
      </c>
      <c r="Q201" s="222">
        <f>ROUND(E201*P201,5)</f>
        <v>0</v>
      </c>
      <c r="R201" s="222"/>
      <c r="S201" s="222"/>
      <c r="T201" s="223">
        <v>0</v>
      </c>
      <c r="U201" s="222">
        <f>ROUND(E201*T201,2)</f>
        <v>0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119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2.5" outlineLevel="1" x14ac:dyDescent="0.2">
      <c r="A202" s="213">
        <v>72</v>
      </c>
      <c r="B202" s="220" t="s">
        <v>358</v>
      </c>
      <c r="C202" s="265" t="s">
        <v>359</v>
      </c>
      <c r="D202" s="222" t="s">
        <v>182</v>
      </c>
      <c r="E202" s="228">
        <v>126.2</v>
      </c>
      <c r="F202" s="232"/>
      <c r="G202" s="233">
        <f>ROUND(E202*F202,2)</f>
        <v>0</v>
      </c>
      <c r="H202" s="232"/>
      <c r="I202" s="233">
        <f>ROUND(E202*H202,2)</f>
        <v>0</v>
      </c>
      <c r="J202" s="232"/>
      <c r="K202" s="233">
        <f>ROUND(E202*J202,2)</f>
        <v>0</v>
      </c>
      <c r="L202" s="233">
        <v>21</v>
      </c>
      <c r="M202" s="233">
        <f>G202*(1+L202/100)</f>
        <v>0</v>
      </c>
      <c r="N202" s="222">
        <v>1.1000000000000001E-3</v>
      </c>
      <c r="O202" s="222">
        <f>ROUND(E202*N202,5)</f>
        <v>0.13882</v>
      </c>
      <c r="P202" s="222">
        <v>0</v>
      </c>
      <c r="Q202" s="222">
        <f>ROUND(E202*P202,5)</f>
        <v>0</v>
      </c>
      <c r="R202" s="222"/>
      <c r="S202" s="222"/>
      <c r="T202" s="223">
        <v>0.49717</v>
      </c>
      <c r="U202" s="222">
        <f>ROUND(E202*T202,2)</f>
        <v>62.74</v>
      </c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119</v>
      </c>
      <c r="AF202" s="212"/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3"/>
      <c r="B203" s="220"/>
      <c r="C203" s="266" t="s">
        <v>360</v>
      </c>
      <c r="D203" s="224"/>
      <c r="E203" s="229">
        <v>126.2</v>
      </c>
      <c r="F203" s="233"/>
      <c r="G203" s="233"/>
      <c r="H203" s="233"/>
      <c r="I203" s="233"/>
      <c r="J203" s="233"/>
      <c r="K203" s="233"/>
      <c r="L203" s="233"/>
      <c r="M203" s="233"/>
      <c r="N203" s="222"/>
      <c r="O203" s="222"/>
      <c r="P203" s="222"/>
      <c r="Q203" s="222"/>
      <c r="R203" s="222"/>
      <c r="S203" s="222"/>
      <c r="T203" s="223"/>
      <c r="U203" s="22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121</v>
      </c>
      <c r="AF203" s="212">
        <v>0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22.5" outlineLevel="1" x14ac:dyDescent="0.2">
      <c r="A204" s="213">
        <v>73</v>
      </c>
      <c r="B204" s="220" t="s">
        <v>361</v>
      </c>
      <c r="C204" s="265" t="s">
        <v>362</v>
      </c>
      <c r="D204" s="222" t="s">
        <v>124</v>
      </c>
      <c r="E204" s="228">
        <v>30</v>
      </c>
      <c r="F204" s="232"/>
      <c r="G204" s="233">
        <f>ROUND(E204*F204,2)</f>
        <v>0</v>
      </c>
      <c r="H204" s="232"/>
      <c r="I204" s="233">
        <f>ROUND(E204*H204,2)</f>
        <v>0</v>
      </c>
      <c r="J204" s="232"/>
      <c r="K204" s="233">
        <f>ROUND(E204*J204,2)</f>
        <v>0</v>
      </c>
      <c r="L204" s="233">
        <v>21</v>
      </c>
      <c r="M204" s="233">
        <f>G204*(1+L204/100)</f>
        <v>0</v>
      </c>
      <c r="N204" s="222">
        <v>2.0000000000000001E-4</v>
      </c>
      <c r="O204" s="222">
        <f>ROUND(E204*N204,5)</f>
        <v>6.0000000000000001E-3</v>
      </c>
      <c r="P204" s="222">
        <v>0</v>
      </c>
      <c r="Q204" s="222">
        <f>ROUND(E204*P204,5)</f>
        <v>0</v>
      </c>
      <c r="R204" s="222"/>
      <c r="S204" s="222"/>
      <c r="T204" s="223">
        <v>0.24399999999999999</v>
      </c>
      <c r="U204" s="222">
        <f>ROUND(E204*T204,2)</f>
        <v>7.32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119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3">
        <v>74</v>
      </c>
      <c r="B205" s="220" t="s">
        <v>363</v>
      </c>
      <c r="C205" s="265" t="s">
        <v>364</v>
      </c>
      <c r="D205" s="222" t="s">
        <v>124</v>
      </c>
      <c r="E205" s="228">
        <v>12</v>
      </c>
      <c r="F205" s="232"/>
      <c r="G205" s="233">
        <f>ROUND(E205*F205,2)</f>
        <v>0</v>
      </c>
      <c r="H205" s="232"/>
      <c r="I205" s="233">
        <f>ROUND(E205*H205,2)</f>
        <v>0</v>
      </c>
      <c r="J205" s="232"/>
      <c r="K205" s="233">
        <f>ROUND(E205*J205,2)</f>
        <v>0</v>
      </c>
      <c r="L205" s="233">
        <v>21</v>
      </c>
      <c r="M205" s="233">
        <f>G205*(1+L205/100)</f>
        <v>0</v>
      </c>
      <c r="N205" s="222">
        <v>0</v>
      </c>
      <c r="O205" s="222">
        <f>ROUND(E205*N205,5)</f>
        <v>0</v>
      </c>
      <c r="P205" s="222">
        <v>0</v>
      </c>
      <c r="Q205" s="222">
        <f>ROUND(E205*P205,5)</f>
        <v>0</v>
      </c>
      <c r="R205" s="222"/>
      <c r="S205" s="222"/>
      <c r="T205" s="223">
        <v>0.28399999999999997</v>
      </c>
      <c r="U205" s="222">
        <f>ROUND(E205*T205,2)</f>
        <v>3.41</v>
      </c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119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x14ac:dyDescent="0.2">
      <c r="A206" s="214" t="s">
        <v>114</v>
      </c>
      <c r="B206" s="221" t="s">
        <v>87</v>
      </c>
      <c r="C206" s="267" t="s">
        <v>26</v>
      </c>
      <c r="D206" s="225"/>
      <c r="E206" s="230"/>
      <c r="F206" s="234"/>
      <c r="G206" s="234">
        <f>SUMIF(AE207:AE209,"&lt;&gt;NOR",G207:G209)</f>
        <v>0</v>
      </c>
      <c r="H206" s="234"/>
      <c r="I206" s="234">
        <f>SUM(I207:I209)</f>
        <v>0</v>
      </c>
      <c r="J206" s="234"/>
      <c r="K206" s="234">
        <f>SUM(K207:K209)</f>
        <v>0</v>
      </c>
      <c r="L206" s="234"/>
      <c r="M206" s="234">
        <f>SUM(M207:M209)</f>
        <v>0</v>
      </c>
      <c r="N206" s="225"/>
      <c r="O206" s="225">
        <f>SUM(O207:O209)</f>
        <v>0</v>
      </c>
      <c r="P206" s="225"/>
      <c r="Q206" s="225">
        <f>SUM(Q207:Q209)</f>
        <v>0</v>
      </c>
      <c r="R206" s="225"/>
      <c r="S206" s="225"/>
      <c r="T206" s="226"/>
      <c r="U206" s="225">
        <f>SUM(U207:U209)</f>
        <v>0</v>
      </c>
      <c r="AE206" t="s">
        <v>115</v>
      </c>
    </row>
    <row r="207" spans="1:60" outlineLevel="1" x14ac:dyDescent="0.2">
      <c r="A207" s="213">
        <v>75</v>
      </c>
      <c r="B207" s="220" t="s">
        <v>365</v>
      </c>
      <c r="C207" s="265" t="s">
        <v>366</v>
      </c>
      <c r="D207" s="222" t="s">
        <v>260</v>
      </c>
      <c r="E207" s="228">
        <v>1</v>
      </c>
      <c r="F207" s="232"/>
      <c r="G207" s="233">
        <f>ROUND(E207*F207,2)</f>
        <v>0</v>
      </c>
      <c r="H207" s="232"/>
      <c r="I207" s="233">
        <f>ROUND(E207*H207,2)</f>
        <v>0</v>
      </c>
      <c r="J207" s="232"/>
      <c r="K207" s="233">
        <f>ROUND(E207*J207,2)</f>
        <v>0</v>
      </c>
      <c r="L207" s="233">
        <v>21</v>
      </c>
      <c r="M207" s="233">
        <f>G207*(1+L207/100)</f>
        <v>0</v>
      </c>
      <c r="N207" s="222">
        <v>0</v>
      </c>
      <c r="O207" s="222">
        <f>ROUND(E207*N207,5)</f>
        <v>0</v>
      </c>
      <c r="P207" s="222">
        <v>0</v>
      </c>
      <c r="Q207" s="222">
        <f>ROUND(E207*P207,5)</f>
        <v>0</v>
      </c>
      <c r="R207" s="222"/>
      <c r="S207" s="222"/>
      <c r="T207" s="223">
        <v>0</v>
      </c>
      <c r="U207" s="222">
        <f>ROUND(E207*T207,2)</f>
        <v>0</v>
      </c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119</v>
      </c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3">
        <v>76</v>
      </c>
      <c r="B208" s="220" t="s">
        <v>367</v>
      </c>
      <c r="C208" s="265" t="s">
        <v>368</v>
      </c>
      <c r="D208" s="222" t="s">
        <v>369</v>
      </c>
      <c r="E208" s="228">
        <v>1</v>
      </c>
      <c r="F208" s="232"/>
      <c r="G208" s="233">
        <f>ROUND(E208*F208,2)</f>
        <v>0</v>
      </c>
      <c r="H208" s="232"/>
      <c r="I208" s="233">
        <f>ROUND(E208*H208,2)</f>
        <v>0</v>
      </c>
      <c r="J208" s="232"/>
      <c r="K208" s="233">
        <f>ROUND(E208*J208,2)</f>
        <v>0</v>
      </c>
      <c r="L208" s="233">
        <v>21</v>
      </c>
      <c r="M208" s="233">
        <f>G208*(1+L208/100)</f>
        <v>0</v>
      </c>
      <c r="N208" s="222">
        <v>0</v>
      </c>
      <c r="O208" s="222">
        <f>ROUND(E208*N208,5)</f>
        <v>0</v>
      </c>
      <c r="P208" s="222">
        <v>0</v>
      </c>
      <c r="Q208" s="222">
        <f>ROUND(E208*P208,5)</f>
        <v>0</v>
      </c>
      <c r="R208" s="222"/>
      <c r="S208" s="222"/>
      <c r="T208" s="223">
        <v>0</v>
      </c>
      <c r="U208" s="222">
        <f>ROUND(E208*T208,2)</f>
        <v>0</v>
      </c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119</v>
      </c>
      <c r="AF208" s="212"/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1" x14ac:dyDescent="0.2">
      <c r="A209" s="244">
        <v>77</v>
      </c>
      <c r="B209" s="245" t="s">
        <v>370</v>
      </c>
      <c r="C209" s="269" t="s">
        <v>371</v>
      </c>
      <c r="D209" s="246" t="s">
        <v>369</v>
      </c>
      <c r="E209" s="247">
        <v>1</v>
      </c>
      <c r="F209" s="248"/>
      <c r="G209" s="249">
        <f>ROUND(E209*F209,2)</f>
        <v>0</v>
      </c>
      <c r="H209" s="248"/>
      <c r="I209" s="249">
        <f>ROUND(E209*H209,2)</f>
        <v>0</v>
      </c>
      <c r="J209" s="248"/>
      <c r="K209" s="249">
        <f>ROUND(E209*J209,2)</f>
        <v>0</v>
      </c>
      <c r="L209" s="249">
        <v>21</v>
      </c>
      <c r="M209" s="249">
        <f>G209*(1+L209/100)</f>
        <v>0</v>
      </c>
      <c r="N209" s="246">
        <v>0</v>
      </c>
      <c r="O209" s="246">
        <f>ROUND(E209*N209,5)</f>
        <v>0</v>
      </c>
      <c r="P209" s="246">
        <v>0</v>
      </c>
      <c r="Q209" s="246">
        <f>ROUND(E209*P209,5)</f>
        <v>0</v>
      </c>
      <c r="R209" s="246"/>
      <c r="S209" s="246"/>
      <c r="T209" s="250">
        <v>0</v>
      </c>
      <c r="U209" s="246">
        <f>ROUND(E209*T209,2)</f>
        <v>0</v>
      </c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119</v>
      </c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x14ac:dyDescent="0.2">
      <c r="A210" s="6"/>
      <c r="B210" s="7" t="s">
        <v>372</v>
      </c>
      <c r="C210" s="270" t="s">
        <v>372</v>
      </c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AC210">
        <v>15</v>
      </c>
      <c r="AD210">
        <v>21</v>
      </c>
    </row>
    <row r="211" spans="1:60" x14ac:dyDescent="0.2">
      <c r="A211" s="251"/>
      <c r="B211" s="252">
        <v>26</v>
      </c>
      <c r="C211" s="271" t="s">
        <v>372</v>
      </c>
      <c r="D211" s="253"/>
      <c r="E211" s="253"/>
      <c r="F211" s="253"/>
      <c r="G211" s="264">
        <f>G8+G22+G38+G43+G55+G62+G83+G87+G96+G125+G162+G171+G174+G183+G193+G206</f>
        <v>0</v>
      </c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AC211">
        <f>SUMIF(L7:L209,AC210,G7:G209)</f>
        <v>0</v>
      </c>
      <c r="AD211">
        <f>SUMIF(L7:L209,AD210,G7:G209)</f>
        <v>0</v>
      </c>
      <c r="AE211" t="s">
        <v>373</v>
      </c>
    </row>
    <row r="212" spans="1:60" x14ac:dyDescent="0.2">
      <c r="A212" s="6"/>
      <c r="B212" s="7" t="s">
        <v>372</v>
      </c>
      <c r="C212" s="270" t="s">
        <v>372</v>
      </c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spans="1:60" x14ac:dyDescent="0.2">
      <c r="A213" s="6"/>
      <c r="B213" s="7" t="s">
        <v>372</v>
      </c>
      <c r="C213" s="270" t="s">
        <v>372</v>
      </c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60" x14ac:dyDescent="0.2">
      <c r="A214" s="254">
        <v>33</v>
      </c>
      <c r="B214" s="254"/>
      <c r="C214" s="272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60" x14ac:dyDescent="0.2">
      <c r="A215" s="255"/>
      <c r="B215" s="256"/>
      <c r="C215" s="273"/>
      <c r="D215" s="256"/>
      <c r="E215" s="256"/>
      <c r="F215" s="256"/>
      <c r="G215" s="257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AE215" t="s">
        <v>374</v>
      </c>
    </row>
    <row r="216" spans="1:60" x14ac:dyDescent="0.2">
      <c r="A216" s="258"/>
      <c r="B216" s="259"/>
      <c r="C216" s="274"/>
      <c r="D216" s="259"/>
      <c r="E216" s="259"/>
      <c r="F216" s="259"/>
      <c r="G216" s="260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60" x14ac:dyDescent="0.2">
      <c r="A217" s="258"/>
      <c r="B217" s="259"/>
      <c r="C217" s="274"/>
      <c r="D217" s="259"/>
      <c r="E217" s="259"/>
      <c r="F217" s="259"/>
      <c r="G217" s="260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60" x14ac:dyDescent="0.2">
      <c r="A218" s="258"/>
      <c r="B218" s="259"/>
      <c r="C218" s="274"/>
      <c r="D218" s="259"/>
      <c r="E218" s="259"/>
      <c r="F218" s="259"/>
      <c r="G218" s="260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spans="1:60" x14ac:dyDescent="0.2">
      <c r="A219" s="261"/>
      <c r="B219" s="262"/>
      <c r="C219" s="275"/>
      <c r="D219" s="262"/>
      <c r="E219" s="262"/>
      <c r="F219" s="262"/>
      <c r="G219" s="263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60" x14ac:dyDescent="0.2">
      <c r="A220" s="6"/>
      <c r="B220" s="7" t="s">
        <v>372</v>
      </c>
      <c r="C220" s="270" t="s">
        <v>372</v>
      </c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 x14ac:dyDescent="0.2">
      <c r="C221" s="276"/>
      <c r="AE221" t="s">
        <v>375</v>
      </c>
    </row>
  </sheetData>
  <mergeCells count="9">
    <mergeCell ref="C192:G192"/>
    <mergeCell ref="A214:C214"/>
    <mergeCell ref="A215:G219"/>
    <mergeCell ref="A1:G1"/>
    <mergeCell ref="C2:G2"/>
    <mergeCell ref="C3:G3"/>
    <mergeCell ref="C4:G4"/>
    <mergeCell ref="C85:G85"/>
    <mergeCell ref="C115:G11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2023-07-12T06:56:21Z</dcterms:modified>
</cp:coreProperties>
</file>